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cdfw-my.sharepoint.com/personal/kenneth_lindke_wildlife_ca_gov/Documents/Documents/Adult escapement/Annual Run Size analyses 2024/trapping summaries/"/>
    </mc:Choice>
  </mc:AlternateContent>
  <xr:revisionPtr revIDLastSave="52" documentId="8_{D9F1685F-DE95-4A9F-A012-581FA6C015E3}" xr6:coauthVersionLast="47" xr6:coauthVersionMax="47" xr10:uidLastSave="{1FF74EA5-C477-4A37-B988-B3D047F87867}"/>
  <bookViews>
    <workbookView xWindow="28680" yWindow="-120" windowWidth="29040" windowHeight="15840"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13" l="1"/>
  <c r="V36" i="13"/>
  <c r="AF6" i="9"/>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K31" i="13"/>
  <c r="S30" i="13"/>
  <c r="AC30" i="13" s="1"/>
  <c r="R30" i="13"/>
  <c r="L30" i="13"/>
  <c r="AB30" i="13" s="1"/>
  <c r="K30" i="13"/>
  <c r="S29" i="13"/>
  <c r="R29" i="13"/>
  <c r="L29" i="13"/>
  <c r="K29" i="13"/>
  <c r="S28" i="13"/>
  <c r="R28" i="13"/>
  <c r="L28" i="13"/>
  <c r="K28" i="13"/>
  <c r="S27" i="13"/>
  <c r="AC27" i="13" s="1"/>
  <c r="R27" i="13"/>
  <c r="L27" i="13"/>
  <c r="AB27" i="13" s="1"/>
  <c r="K27" i="13"/>
  <c r="S26" i="13"/>
  <c r="R26" i="13"/>
  <c r="L26" i="13"/>
  <c r="K26" i="13"/>
  <c r="S25" i="13"/>
  <c r="R25" i="13"/>
  <c r="L25" i="13"/>
  <c r="K25" i="13"/>
  <c r="S24" i="13"/>
  <c r="R24" i="13"/>
  <c r="L24" i="13"/>
  <c r="K24" i="13"/>
  <c r="S23" i="13"/>
  <c r="R23" i="13"/>
  <c r="L23" i="13"/>
  <c r="K23" i="13"/>
  <c r="S22" i="13"/>
  <c r="R22" i="13"/>
  <c r="L22" i="13"/>
  <c r="K22" i="13"/>
  <c r="S21" i="13"/>
  <c r="R21" i="13"/>
  <c r="L21" i="13"/>
  <c r="K21" i="13"/>
  <c r="S20" i="13"/>
  <c r="R20" i="13"/>
  <c r="L20" i="13"/>
  <c r="K20" i="13"/>
  <c r="S19" i="13"/>
  <c r="R19" i="13"/>
  <c r="L19" i="13"/>
  <c r="K19" i="13"/>
  <c r="S18" i="13"/>
  <c r="R18" i="13"/>
  <c r="L18" i="13"/>
  <c r="K18" i="13"/>
  <c r="S17" i="13"/>
  <c r="R17" i="13"/>
  <c r="L17" i="13"/>
  <c r="K17" i="13"/>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B31" i="13" l="1"/>
  <c r="Z17" i="13"/>
  <c r="AC29" i="13"/>
  <c r="Z29" i="13"/>
  <c r="AB29" i="13"/>
  <c r="AC28" i="13"/>
  <c r="AB28" i="13"/>
  <c r="AC26" i="13"/>
  <c r="AB26" i="13"/>
  <c r="AC25" i="13"/>
  <c r="AC23" i="13"/>
  <c r="AB23" i="13"/>
  <c r="AB25" i="13"/>
  <c r="AC24" i="13"/>
  <c r="AB24" i="13"/>
  <c r="AC22" i="13"/>
  <c r="AB22" i="13"/>
  <c r="AC21" i="13"/>
  <c r="AB21" i="13"/>
  <c r="AC20" i="13"/>
  <c r="AB20" i="13"/>
  <c r="AC19" i="13"/>
  <c r="AB19" i="13"/>
  <c r="AC18" i="13"/>
  <c r="AB18" i="13"/>
  <c r="AC17" i="13"/>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M31" i="8"/>
  <c r="N31" i="8"/>
  <c r="AK31" i="8" s="1"/>
  <c r="M32" i="8"/>
  <c r="N32" i="8"/>
  <c r="M34" i="8"/>
  <c r="N34" i="8"/>
  <c r="G35" i="8"/>
  <c r="M23" i="8"/>
  <c r="N23" i="8"/>
  <c r="T23" i="8"/>
  <c r="U23" i="8"/>
  <c r="AA23" i="8"/>
  <c r="AB23" i="8"/>
  <c r="AF23" i="8"/>
  <c r="M24" i="8"/>
  <c r="N24" i="8"/>
  <c r="T24" i="8"/>
  <c r="U24" i="8"/>
  <c r="AF24" i="8"/>
  <c r="AK30" i="8" l="1"/>
  <c r="AM29" i="8"/>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N30" i="8" s="1"/>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<sst xmlns="http://schemas.openxmlformats.org/spreadsheetml/2006/main" count="691" uniqueCount="179">
  <si>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</si>
  <si>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</si>
  <si>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</si>
  <si>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</si>
  <si>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</si>
  <si>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</si>
  <si>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</si>
  <si>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</si>
  <si>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</si>
  <si>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</si>
  <si>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</si>
  <si>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</si>
  <si>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</si>
  <si>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</si>
  <si>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</si>
  <si>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</si>
  <si>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</si>
  <si>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</si>
  <si>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</si>
  <si>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</si>
  <si>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</si>
  <si>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</si>
  <si>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</si>
  <si>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</si>
  <si>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</si>
  <si>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</si>
  <si>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</si>
  <si>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</si>
  <si>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</si>
  <si>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</si>
  <si>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</si>
  <si>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</si>
  <si>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</si>
  <si>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</si>
  <si>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</si>
  <si>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</si>
  <si>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</si>
  <si>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</si>
  <si>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</si>
  <si>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</si>
  <si>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</si>
  <si>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</si>
  <si>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</si>
  <si>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</si>
  <si>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</si>
  <si>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</si>
  <si>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</si>
  <si>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</si>
  <si>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</si>
  <si>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</si>
  <si>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</si>
  <si>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</si>
  <si>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</si>
  <si>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</si>
  <si>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</si>
  <si>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</si>
  <si>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</si>
  <si>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</si>
  <si>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</si>
  <si>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</si>
  <si>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</si>
  <si>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</si>
  <si>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</si>
  <si>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</si>
  <si>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</si>
  <si>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</si>
  <si>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</si>
  <si>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</si>
  <si>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</si>
  <si>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</si>
  <si>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</si>
  <si>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</si>
  <si>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</si>
  <si>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</si>
  <si>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</si>
  <si>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</si>
  <si>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</si>
  <si>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</si>
  <si>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</si>
  <si>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</si>
  <si>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</si>
  <si>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</si>
  <si>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</si>
  <si>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</si>
  <si>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</si>
  <si>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</si>
  <si>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</si>
  <si>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</si>
  <si>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</si>
  <si>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</si>
  <si>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</si>
  <si>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</si>
  <si>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</si>
  <si>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</si>
  <si>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</si>
  <si>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</si>
  <si>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</si>
  <si>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</si>
  <si>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</si>
  <si>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</si>
  <si>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</si>
  <si>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</si>
  <si>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</si>
  <si>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</si>
  <si>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</si>
  <si>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</si>
  <si>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</si>
  <si>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</si>
  <si>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</si>
  <si>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</si>
  <si>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</si>
  <si>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</si>
  <si>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</si>
  <si>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</si>
  <si>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</si>
  <si>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</si>
  <si>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</si>
  <si>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</si>
  <si>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</si>
  <si>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</si>
  <si>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</si>
  <si>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</si>
  <si>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</si>
  <si>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</si>
  <si>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</si>
  <si>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</si>
  <si>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</si>
  <si>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</si>
  <si>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</si>
  <si>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</si>
  <si>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</si>
  <si>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</si>
  <si>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</si>
  <si>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</si>
  <si>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</si>
  <si>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</si>
  <si>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</si>
  <si>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</si>
  <si>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</si>
  <si>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</si>
  <si>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</si>
  <si>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</si>
  <si>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</si>
  <si>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</si>
  <si>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</si>
  <si>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</si>
  <si>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</si>
  <si>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</si>
  <si>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</si>
  <si>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</si>
  <si>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</si>
  <si>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</si>
  <si>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</si>
  <si>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</si>
  <si>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</si>
  <si>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</si>
  <si>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</si>
  <si>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</si>
  <si>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</si>
  <si>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</si>
  <si>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</si>
  <si>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</si>
  <si>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</si>
  <si>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</si>
  <si>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</si>
  <si>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</si>
  <si>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</si>
  <si>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</si>
  <si>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</si>
  <si>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</si>
  <si>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</si>
  <si>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</si>
  <si>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</si>
  <si>
    <t>Done for the season.</t>
  </si>
  <si>
    <t>Done for the season</t>
  </si>
  <si>
    <t xml:space="preserve">    with and adipose fin clip at the hatchery prior to release as juveniles. Chinook Salmon are marked with an adipose fin clip at a rate of approximately 25% prior to release.</t>
  </si>
  <si>
    <t>7.  AD fin clip totals at the weirs and hatchery are used to estimate the hatchery contributions to each run.  Currently, 100% of the steelhead and Coho Salmon are marked</t>
  </si>
  <si>
    <t>3.  All salmonids in good condition are tagged with a "spaghetti tag" which is small flexible tubing placed behind the dorsal fin.  Each tag has a number and is inscribed with our address.</t>
  </si>
  <si>
    <t xml:space="preserve">     mid-late August through November (flows permitting). The weir is "fished" in a similar manner as Junction City above, with 5 trapping days and 2 opened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</si>
</sst>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2" fillId="0" borderId="0" xfId="1" applyAlignment="1">
      <alignment horizontal="center"/>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2"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election activeCell="A27" sqref="A27"/>
    </sheetView>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176</v>
      </c>
    </row>
    <row r="11" spans="1:15" s="2" customFormat="1" x14ac:dyDescent="0.2">
      <c r="A11" s="5" t="s">
        <v>175</v>
      </c>
    </row>
    <row r="12" spans="1:15" s="2" customFormat="1" x14ac:dyDescent="0.2">
      <c r="A12" s="2" t="s">
        <v>9</v>
      </c>
    </row>
    <row r="13" spans="1:15" s="2" customFormat="1" x14ac:dyDescent="0.2">
      <c r="A13" s="2" t="s">
        <v>10</v>
      </c>
    </row>
    <row r="14" spans="1:15" s="2" customFormat="1" x14ac:dyDescent="0.2">
      <c r="A14" s="5" t="s">
        <v>11</v>
      </c>
    </row>
    <row r="15" spans="1:15" s="2" customFormat="1" x14ac:dyDescent="0.2"/>
    <row r="16" spans="1:15" s="2" customFormat="1" x14ac:dyDescent="0.2">
      <c r="A16" s="3" t="s">
        <v>12</v>
      </c>
    </row>
    <row r="17" spans="1:1" s="2" customFormat="1" x14ac:dyDescent="0.2">
      <c r="A17" s="5" t="s">
        <v>13</v>
      </c>
    </row>
    <row r="18" spans="1:1" s="2" customFormat="1" x14ac:dyDescent="0.2">
      <c r="A18" s="2" t="s">
        <v>14</v>
      </c>
    </row>
    <row r="19" spans="1:1" s="2" customFormat="1" x14ac:dyDescent="0.2">
      <c r="A19" s="5" t="s">
        <v>15</v>
      </c>
    </row>
    <row r="20" spans="1:1" s="2" customFormat="1" x14ac:dyDescent="0.2">
      <c r="A20" s="2" t="s">
        <v>16</v>
      </c>
    </row>
    <row r="21" spans="1:1" s="2" customFormat="1" x14ac:dyDescent="0.2">
      <c r="A21" s="5" t="s">
        <v>177</v>
      </c>
    </row>
    <row r="22" spans="1:1" s="2" customFormat="1" x14ac:dyDescent="0.2">
      <c r="A22" s="5" t="s">
        <v>17</v>
      </c>
    </row>
    <row r="23" spans="1:1" s="2" customFormat="1" x14ac:dyDescent="0.2"/>
    <row r="24" spans="1:1" s="2" customFormat="1" x14ac:dyDescent="0.2">
      <c r="A24" s="3" t="s">
        <v>18</v>
      </c>
    </row>
    <row r="25" spans="1:1" s="2" customFormat="1" x14ac:dyDescent="0.2">
      <c r="A25" s="5" t="s">
        <v>19</v>
      </c>
    </row>
    <row r="26" spans="1:1" s="2" customFormat="1" x14ac:dyDescent="0.2">
      <c r="A26" s="2" t="s">
        <v>178</v>
      </c>
    </row>
    <row r="27" spans="1:1" s="2" customFormat="1" x14ac:dyDescent="0.2">
      <c r="A27" s="5" t="s">
        <v>20</v>
      </c>
    </row>
    <row r="28" spans="1:1" s="2" customFormat="1" x14ac:dyDescent="0.2">
      <c r="A28" s="2" t="s">
        <v>21</v>
      </c>
    </row>
    <row r="29" spans="1:1" s="2" customFormat="1" x14ac:dyDescent="0.2"/>
    <row r="30" spans="1:1" s="2" customFormat="1" x14ac:dyDescent="0.2">
      <c r="A30" s="3" t="s">
        <v>22</v>
      </c>
    </row>
    <row r="31" spans="1:1" s="2" customFormat="1" x14ac:dyDescent="0.2">
      <c r="A31" s="2" t="s">
        <v>23</v>
      </c>
    </row>
    <row r="32" spans="1:1" s="2" customFormat="1" x14ac:dyDescent="0.2">
      <c r="A32" s="2" t="s">
        <v>24</v>
      </c>
    </row>
    <row r="33" spans="1:1" s="2" customFormat="1" x14ac:dyDescent="0.2">
      <c r="A33" s="2" t="s">
        <v>25</v>
      </c>
    </row>
    <row r="34" spans="1:1" s="2" customFormat="1" x14ac:dyDescent="0.2">
      <c r="A34" s="5" t="s">
        <v>26</v>
      </c>
    </row>
    <row r="35" spans="1:1" s="2" customFormat="1" x14ac:dyDescent="0.2">
      <c r="A35" s="2" t="s">
        <v>27</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R32" sqref="R32"/>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28</v>
      </c>
      <c r="AH1" s="8"/>
      <c r="AN1" s="8"/>
    </row>
    <row r="2" spans="1:40" s="7" customFormat="1" x14ac:dyDescent="0.2">
      <c r="A2" s="7" t="s">
        <v>29</v>
      </c>
      <c r="I2" s="9" t="s">
        <v>30</v>
      </c>
      <c r="J2" s="9"/>
      <c r="K2" s="9"/>
      <c r="L2" s="9"/>
      <c r="M2" s="9"/>
      <c r="N2" s="9"/>
      <c r="O2" s="10"/>
      <c r="P2" s="9" t="s">
        <v>31</v>
      </c>
      <c r="Q2" s="9"/>
      <c r="R2" s="9"/>
      <c r="S2" s="9"/>
      <c r="T2" s="9"/>
      <c r="U2" s="9"/>
      <c r="W2" s="9" t="s">
        <v>32</v>
      </c>
      <c r="X2" s="9"/>
      <c r="Y2" s="9"/>
      <c r="Z2" s="9"/>
      <c r="AA2" s="9"/>
      <c r="AB2" s="9"/>
      <c r="AD2" s="241" t="s">
        <v>33</v>
      </c>
      <c r="AE2" s="241"/>
      <c r="AF2" s="241"/>
      <c r="AH2" s="8"/>
      <c r="AN2" s="8"/>
    </row>
    <row r="3" spans="1:40" s="7" customFormat="1" ht="14.25" x14ac:dyDescent="0.2">
      <c r="A3" s="7" t="s">
        <v>34</v>
      </c>
      <c r="G3" s="8" t="s">
        <v>35</v>
      </c>
      <c r="I3" s="11" t="s">
        <v>36</v>
      </c>
      <c r="J3" s="11"/>
      <c r="K3" s="244" t="s">
        <v>37</v>
      </c>
      <c r="L3" s="245"/>
      <c r="M3" s="11" t="s">
        <v>38</v>
      </c>
      <c r="N3" s="11"/>
      <c r="P3" s="11" t="s">
        <v>36</v>
      </c>
      <c r="Q3" s="11"/>
      <c r="R3" s="11" t="s">
        <v>39</v>
      </c>
      <c r="S3" s="11"/>
      <c r="T3" s="11" t="s">
        <v>38</v>
      </c>
      <c r="U3" s="11"/>
      <c r="W3" s="11" t="s">
        <v>40</v>
      </c>
      <c r="X3" s="11"/>
      <c r="Y3" s="11" t="s">
        <v>39</v>
      </c>
      <c r="Z3" s="11"/>
      <c r="AA3" s="11" t="s">
        <v>38</v>
      </c>
      <c r="AB3" s="11"/>
      <c r="AD3" s="242"/>
      <c r="AE3" s="242"/>
      <c r="AF3" s="242"/>
      <c r="AH3" s="8"/>
      <c r="AK3" s="246" t="s">
        <v>160</v>
      </c>
      <c r="AL3" s="246"/>
      <c r="AM3" s="246"/>
      <c r="AN3" s="247" t="s">
        <v>161</v>
      </c>
    </row>
    <row r="4" spans="1:40" s="7" customFormat="1" ht="14.25" x14ac:dyDescent="0.2">
      <c r="A4" s="12" t="s">
        <v>41</v>
      </c>
      <c r="B4" s="12"/>
      <c r="C4" s="9" t="s">
        <v>42</v>
      </c>
      <c r="D4" s="9"/>
      <c r="E4" s="9"/>
      <c r="F4" s="12"/>
      <c r="G4" s="13" t="s">
        <v>43</v>
      </c>
      <c r="H4" s="13"/>
      <c r="I4" s="13" t="s">
        <v>44</v>
      </c>
      <c r="J4" s="13" t="s">
        <v>45</v>
      </c>
      <c r="K4" s="13" t="s">
        <v>44</v>
      </c>
      <c r="L4" s="13" t="s">
        <v>45</v>
      </c>
      <c r="M4" s="13" t="s">
        <v>44</v>
      </c>
      <c r="N4" s="13" t="s">
        <v>45</v>
      </c>
      <c r="O4" s="13"/>
      <c r="P4" s="13" t="s">
        <v>44</v>
      </c>
      <c r="Q4" s="13" t="s">
        <v>46</v>
      </c>
      <c r="R4" s="13" t="s">
        <v>44</v>
      </c>
      <c r="S4" s="13" t="s">
        <v>46</v>
      </c>
      <c r="T4" s="13" t="s">
        <v>44</v>
      </c>
      <c r="U4" s="13" t="s">
        <v>46</v>
      </c>
      <c r="V4" s="13"/>
      <c r="W4" s="13" t="s">
        <v>44</v>
      </c>
      <c r="X4" s="13" t="s">
        <v>45</v>
      </c>
      <c r="Y4" s="13" t="s">
        <v>44</v>
      </c>
      <c r="Z4" s="13" t="s">
        <v>45</v>
      </c>
      <c r="AA4" s="13" t="s">
        <v>44</v>
      </c>
      <c r="AB4" s="13" t="s">
        <v>45</v>
      </c>
      <c r="AC4" s="13"/>
      <c r="AD4" s="13" t="s">
        <v>47</v>
      </c>
      <c r="AE4" s="13" t="s">
        <v>48</v>
      </c>
      <c r="AF4" s="34" t="s">
        <v>44</v>
      </c>
      <c r="AG4" s="12"/>
      <c r="AH4" s="13" t="s">
        <v>49</v>
      </c>
      <c r="AI4" s="14" t="s">
        <v>50</v>
      </c>
      <c r="AK4" s="13" t="s">
        <v>164</v>
      </c>
      <c r="AL4" s="13" t="s">
        <v>166</v>
      </c>
      <c r="AM4" s="13" t="s">
        <v>165</v>
      </c>
      <c r="AN4" s="248"/>
    </row>
    <row r="5" spans="1:40" ht="1.5" customHeight="1" x14ac:dyDescent="0.2">
      <c r="A5" s="8">
        <v>22</v>
      </c>
      <c r="C5" s="16">
        <v>43979</v>
      </c>
      <c r="D5" s="17" t="s">
        <v>51</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51</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51</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51</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51</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51</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51</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
      <c r="A12" s="8">
        <v>29</v>
      </c>
      <c r="C12" s="16">
        <f t="shared" si="8"/>
        <v>44028</v>
      </c>
      <c r="D12" s="17" t="s">
        <v>51</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
      <c r="A13" s="8">
        <v>30</v>
      </c>
      <c r="C13" s="16">
        <f>C12+7</f>
        <v>44035</v>
      </c>
      <c r="D13" s="17" t="s">
        <v>51</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
      <c r="A14" s="8">
        <v>31</v>
      </c>
      <c r="B14" s="17"/>
      <c r="C14" s="16">
        <f t="shared" ref="C14" si="24">C13+7</f>
        <v>44042</v>
      </c>
      <c r="D14" s="17" t="s">
        <v>51</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4.25" x14ac:dyDescent="0.2">
      <c r="A15" s="8">
        <v>32</v>
      </c>
      <c r="B15" s="17"/>
      <c r="C15" s="16">
        <f t="shared" ref="C15:C19" si="30">C14+7</f>
        <v>44049</v>
      </c>
      <c r="D15" s="17" t="s">
        <v>51</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4.25" x14ac:dyDescent="0.2">
      <c r="A16" s="8">
        <v>33</v>
      </c>
      <c r="B16" s="17"/>
      <c r="C16" s="16">
        <f t="shared" si="30"/>
        <v>44056</v>
      </c>
      <c r="D16" s="17" t="s">
        <v>51</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4.25" x14ac:dyDescent="0.2">
      <c r="A17" s="8">
        <v>34</v>
      </c>
      <c r="B17" s="17"/>
      <c r="C17" s="16">
        <f t="shared" si="30"/>
        <v>44063</v>
      </c>
      <c r="D17" s="17" t="s">
        <v>51</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4.25" x14ac:dyDescent="0.2">
      <c r="A18" s="8">
        <v>35</v>
      </c>
      <c r="B18" s="17"/>
      <c r="C18" s="16">
        <f t="shared" si="30"/>
        <v>44070</v>
      </c>
      <c r="D18" s="17" t="s">
        <v>51</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4.25" x14ac:dyDescent="0.2">
      <c r="A19" s="8">
        <v>36</v>
      </c>
      <c r="B19" s="17"/>
      <c r="C19" s="16">
        <f t="shared" si="30"/>
        <v>44077</v>
      </c>
      <c r="D19" s="17" t="s">
        <v>51</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4.25" x14ac:dyDescent="0.2">
      <c r="A20" s="8">
        <v>37</v>
      </c>
      <c r="B20" s="17"/>
      <c r="C20" s="16">
        <f>C19+7</f>
        <v>44084</v>
      </c>
      <c r="D20" s="17" t="s">
        <v>51</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
      <c r="A21" s="8">
        <v>38</v>
      </c>
      <c r="B21" s="17"/>
      <c r="C21" s="16">
        <f t="shared" ref="C21:C34" si="38">C20+7</f>
        <v>44091</v>
      </c>
      <c r="D21" s="17" t="s">
        <v>51</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
      <c r="A22" s="8">
        <v>39</v>
      </c>
      <c r="B22" s="17"/>
      <c r="C22" s="16">
        <f t="shared" si="38"/>
        <v>44098</v>
      </c>
      <c r="D22" s="17" t="s">
        <v>51</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
      <c r="A23" s="8">
        <v>40</v>
      </c>
      <c r="B23" s="17"/>
      <c r="C23" s="16">
        <f t="shared" si="38"/>
        <v>44105</v>
      </c>
      <c r="D23" s="17" t="s">
        <v>51</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
      <c r="A24" s="8">
        <v>41</v>
      </c>
      <c r="B24" s="17"/>
      <c r="C24" s="16">
        <f t="shared" si="38"/>
        <v>44112</v>
      </c>
      <c r="D24" s="17" t="s">
        <v>51</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
      <c r="A25" s="8">
        <v>42</v>
      </c>
      <c r="B25" s="17"/>
      <c r="C25" s="16">
        <f t="shared" si="38"/>
        <v>44119</v>
      </c>
      <c r="D25" s="17" t="s">
        <v>51</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
      <c r="A26" s="8">
        <v>43</v>
      </c>
      <c r="B26" s="17"/>
      <c r="C26" s="16">
        <f t="shared" si="38"/>
        <v>44126</v>
      </c>
      <c r="D26" s="17" t="s">
        <v>51</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
      <c r="A27" s="8">
        <v>44</v>
      </c>
      <c r="B27" s="17"/>
      <c r="C27" s="16">
        <f t="shared" si="38"/>
        <v>44133</v>
      </c>
      <c r="D27" s="17" t="s">
        <v>51</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
      <c r="A28" s="8">
        <v>45</v>
      </c>
      <c r="B28" s="17"/>
      <c r="C28" s="16">
        <f t="shared" si="38"/>
        <v>44140</v>
      </c>
      <c r="D28" s="17" t="s">
        <v>51</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
      <c r="A29" s="8">
        <v>46</v>
      </c>
      <c r="B29" s="17"/>
      <c r="C29" s="16">
        <f t="shared" si="38"/>
        <v>44147</v>
      </c>
      <c r="D29" s="17" t="s">
        <v>51</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
      <c r="A30" s="8">
        <v>47</v>
      </c>
      <c r="B30" s="17"/>
      <c r="C30" s="16">
        <f t="shared" si="38"/>
        <v>44154</v>
      </c>
      <c r="D30" s="17" t="s">
        <v>51</v>
      </c>
      <c r="E30" s="16">
        <f t="shared" si="39"/>
        <v>44160</v>
      </c>
      <c r="F30" s="17"/>
      <c r="G30" s="249" t="s">
        <v>173</v>
      </c>
      <c r="H30" s="249"/>
      <c r="I30" s="249"/>
      <c r="J30" s="249"/>
      <c r="K30" s="249"/>
      <c r="L30" s="249"/>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
      <c r="A31" s="8">
        <v>48</v>
      </c>
      <c r="B31" s="17"/>
      <c r="C31" s="16">
        <f t="shared" si="38"/>
        <v>44161</v>
      </c>
      <c r="D31" s="17" t="s">
        <v>51</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
      <c r="A32" s="8">
        <v>49</v>
      </c>
      <c r="B32" s="17"/>
      <c r="C32" s="16">
        <f t="shared" si="38"/>
        <v>44168</v>
      </c>
      <c r="D32" s="17" t="s">
        <v>51</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
      <c r="A33" s="8">
        <v>50</v>
      </c>
      <c r="B33" s="17"/>
      <c r="C33" s="16">
        <f t="shared" si="38"/>
        <v>44175</v>
      </c>
      <c r="D33" s="17" t="s">
        <v>51</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
      <c r="A34" s="8">
        <v>51</v>
      </c>
      <c r="B34" s="17"/>
      <c r="C34" s="16">
        <f t="shared" si="38"/>
        <v>44182</v>
      </c>
      <c r="D34" s="17" t="s">
        <v>51</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
      <c r="A35" s="8"/>
      <c r="B35" s="8"/>
      <c r="C35" s="8"/>
      <c r="D35" s="21"/>
      <c r="E35" s="22" t="s">
        <v>52</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4.25" x14ac:dyDescent="0.2">
      <c r="A37" s="26" t="s">
        <v>53</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4.25" x14ac:dyDescent="0.2">
      <c r="A38" s="26" t="s">
        <v>54</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4.25" x14ac:dyDescent="0.2">
      <c r="A39" s="26" t="s">
        <v>55</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4.25" x14ac:dyDescent="0.2">
      <c r="A40" s="26" t="s">
        <v>56</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4.25" x14ac:dyDescent="0.2">
      <c r="A41" s="26" t="s">
        <v>57</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4.25" x14ac:dyDescent="0.2">
      <c r="A42" s="26" t="s">
        <v>58</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4.25" x14ac:dyDescent="0.2">
      <c r="A43" s="26" t="s">
        <v>59</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4.25" x14ac:dyDescent="0.2">
      <c r="A44" s="26" t="s">
        <v>60</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4.25" x14ac:dyDescent="0.2">
      <c r="A45" s="26" t="s">
        <v>61</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
      <c r="A46" s="26"/>
      <c r="B46" s="26"/>
      <c r="C46" s="26"/>
      <c r="D46" s="26"/>
      <c r="E46" s="32" t="s">
        <v>62</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
      <c r="A47" s="26"/>
      <c r="B47" s="26"/>
      <c r="C47" s="26"/>
      <c r="D47" s="26"/>
      <c r="E47" s="32" t="s">
        <v>63</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
      <c r="A48" s="17" t="s">
        <v>64</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65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66</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172</v>
      </c>
      <c r="B51" s="33"/>
      <c r="C51" s="33"/>
      <c r="D51" s="33"/>
      <c r="E51" s="33"/>
    </row>
    <row r="52" spans="1:32" x14ac:dyDescent="0.2">
      <c r="A52" s="33" t="s">
        <v>67</v>
      </c>
      <c r="B52" s="33"/>
      <c r="C52" s="33"/>
      <c r="D52" s="33"/>
      <c r="E52" s="33"/>
    </row>
    <row r="53" spans="1:32" x14ac:dyDescent="0.2">
      <c r="A53" s="243" t="s">
        <v>68</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
      <c r="B54" s="33"/>
      <c r="C54" s="33"/>
      <c r="D54" s="33"/>
      <c r="E54" s="33"/>
    </row>
    <row r="56" spans="1:32" x14ac:dyDescent="0.2">
      <c r="K56" s="17"/>
    </row>
  </sheetData>
  <mergeCells count="6">
    <mergeCell ref="AD2:AF3"/>
    <mergeCell ref="A53:AF53"/>
    <mergeCell ref="K3:L3"/>
    <mergeCell ref="AK3:AM3"/>
    <mergeCell ref="AN3:AN4"/>
    <mergeCell ref="G30:L30"/>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I17" sqref="I17:N17"/>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80</v>
      </c>
      <c r="AD1" s="38"/>
      <c r="AE1" s="38"/>
      <c r="AF1" s="38"/>
      <c r="AG1" s="38"/>
      <c r="AH1" s="38"/>
    </row>
    <row r="2" spans="1:34" s="35" customFormat="1" x14ac:dyDescent="0.2">
      <c r="I2" s="36" t="s">
        <v>30</v>
      </c>
      <c r="J2" s="36"/>
      <c r="K2" s="36"/>
      <c r="L2" s="36"/>
      <c r="M2" s="36"/>
      <c r="N2" s="36"/>
      <c r="O2" s="37"/>
      <c r="P2" s="36" t="s">
        <v>31</v>
      </c>
      <c r="Q2" s="36"/>
      <c r="R2" s="36"/>
      <c r="S2" s="36"/>
      <c r="T2" s="36"/>
      <c r="U2" s="36"/>
      <c r="W2" s="36" t="s">
        <v>32</v>
      </c>
      <c r="X2" s="36"/>
      <c r="Y2" s="36"/>
      <c r="Z2" s="36"/>
      <c r="AA2" s="36"/>
      <c r="AB2" s="36"/>
      <c r="AD2" s="38"/>
      <c r="AE2" s="252" t="s">
        <v>160</v>
      </c>
      <c r="AF2" s="252"/>
      <c r="AG2" s="252"/>
      <c r="AH2" s="38"/>
    </row>
    <row r="3" spans="1:34" s="35" customFormat="1" ht="14.25" x14ac:dyDescent="0.2">
      <c r="A3" s="35" t="s">
        <v>34</v>
      </c>
      <c r="G3" s="38" t="s">
        <v>35</v>
      </c>
      <c r="I3" s="39" t="s">
        <v>36</v>
      </c>
      <c r="J3" s="39"/>
      <c r="K3" s="39" t="s">
        <v>39</v>
      </c>
      <c r="L3" s="39"/>
      <c r="M3" s="39" t="s">
        <v>38</v>
      </c>
      <c r="N3" s="39"/>
      <c r="P3" s="39" t="s">
        <v>36</v>
      </c>
      <c r="Q3" s="39"/>
      <c r="R3" s="39" t="s">
        <v>39</v>
      </c>
      <c r="S3" s="39"/>
      <c r="T3" s="39" t="s">
        <v>38</v>
      </c>
      <c r="U3" s="39"/>
      <c r="W3" s="39" t="s">
        <v>69</v>
      </c>
      <c r="X3" s="39"/>
      <c r="Y3" s="39" t="s">
        <v>39</v>
      </c>
      <c r="Z3" s="39"/>
      <c r="AA3" s="39" t="s">
        <v>38</v>
      </c>
      <c r="AB3" s="39"/>
      <c r="AD3" s="38"/>
      <c r="AE3" s="250" t="s">
        <v>70</v>
      </c>
      <c r="AF3" s="250" t="s">
        <v>71</v>
      </c>
      <c r="AG3" s="250" t="s">
        <v>72</v>
      </c>
      <c r="AH3" s="38"/>
    </row>
    <row r="4" spans="1:34" s="35" customFormat="1" ht="14.25" x14ac:dyDescent="0.2">
      <c r="A4" s="40" t="s">
        <v>41</v>
      </c>
      <c r="B4" s="40"/>
      <c r="C4" s="36" t="s">
        <v>42</v>
      </c>
      <c r="D4" s="36"/>
      <c r="E4" s="36"/>
      <c r="F4" s="40"/>
      <c r="G4" s="41" t="s">
        <v>43</v>
      </c>
      <c r="H4" s="41"/>
      <c r="I4" s="41" t="s">
        <v>44</v>
      </c>
      <c r="J4" s="41" t="s">
        <v>45</v>
      </c>
      <c r="K4" s="41" t="s">
        <v>44</v>
      </c>
      <c r="L4" s="41" t="s">
        <v>73</v>
      </c>
      <c r="M4" s="41" t="s">
        <v>44</v>
      </c>
      <c r="N4" s="41" t="s">
        <v>74</v>
      </c>
      <c r="O4" s="41"/>
      <c r="P4" s="41" t="s">
        <v>44</v>
      </c>
      <c r="Q4" s="41" t="s">
        <v>46</v>
      </c>
      <c r="R4" s="41" t="s">
        <v>44</v>
      </c>
      <c r="S4" s="41" t="s">
        <v>46</v>
      </c>
      <c r="T4" s="41" t="s">
        <v>44</v>
      </c>
      <c r="U4" s="41" t="s">
        <v>46</v>
      </c>
      <c r="V4" s="41"/>
      <c r="W4" s="41" t="s">
        <v>44</v>
      </c>
      <c r="X4" s="41" t="s">
        <v>45</v>
      </c>
      <c r="Y4" s="41" t="s">
        <v>44</v>
      </c>
      <c r="Z4" s="41" t="s">
        <v>45</v>
      </c>
      <c r="AA4" s="41" t="s">
        <v>44</v>
      </c>
      <c r="AB4" s="41" t="s">
        <v>45</v>
      </c>
      <c r="AD4" s="41" t="s">
        <v>49</v>
      </c>
      <c r="AE4" s="251"/>
      <c r="AF4" s="251"/>
      <c r="AG4" s="251"/>
      <c r="AH4" s="41" t="s">
        <v>75</v>
      </c>
    </row>
    <row r="5" spans="1:34" s="35" customFormat="1" x14ac:dyDescent="0.2">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
      <c r="A7" s="42">
        <v>36</v>
      </c>
      <c r="C7" s="43">
        <f t="shared" ref="C7:C8" si="10">C6+7</f>
        <v>45172</v>
      </c>
      <c r="D7" s="44"/>
      <c r="E7" s="45">
        <f t="shared" si="0"/>
        <v>45178</v>
      </c>
      <c r="F7" s="42" t="s">
        <v>162</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
      <c r="A9" s="48">
        <v>38</v>
      </c>
      <c r="B9" s="48"/>
      <c r="C9" s="49">
        <v>44821</v>
      </c>
      <c r="D9" s="50" t="s">
        <v>76</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
      <c r="A10" s="48">
        <v>39</v>
      </c>
      <c r="B10" s="48"/>
      <c r="C10" s="49">
        <f>C9+7</f>
        <v>44828</v>
      </c>
      <c r="D10" s="50" t="s">
        <v>76</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
      <c r="A11" s="48">
        <v>40</v>
      </c>
      <c r="B11" s="48"/>
      <c r="C11" s="49">
        <f t="shared" ref="C11:C17" si="11">C10+7</f>
        <v>44835</v>
      </c>
      <c r="D11" s="50" t="s">
        <v>76</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
      <c r="A12" s="48">
        <v>41</v>
      </c>
      <c r="B12" s="35"/>
      <c r="C12" s="49">
        <f t="shared" si="11"/>
        <v>44842</v>
      </c>
      <c r="D12" s="50" t="s">
        <v>76</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
      <c r="A13" s="48">
        <v>42</v>
      </c>
      <c r="B13" s="35"/>
      <c r="C13" s="49">
        <f t="shared" si="11"/>
        <v>44849</v>
      </c>
      <c r="D13" s="50" t="s">
        <v>76</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
      <c r="A14" s="48">
        <v>43</v>
      </c>
      <c r="B14" s="48"/>
      <c r="C14" s="49">
        <f t="shared" si="11"/>
        <v>44856</v>
      </c>
      <c r="D14" s="50" t="s">
        <v>76</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
      <c r="A15" s="48">
        <v>44</v>
      </c>
      <c r="B15" s="48"/>
      <c r="C15" s="49">
        <f t="shared" si="11"/>
        <v>44863</v>
      </c>
      <c r="D15" s="50" t="s">
        <v>76</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
      <c r="A16" s="48">
        <v>45</v>
      </c>
      <c r="B16" s="48"/>
      <c r="C16" s="49">
        <f t="shared" si="11"/>
        <v>44870</v>
      </c>
      <c r="D16" s="50" t="s">
        <v>76</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
      <c r="A17" s="48">
        <v>46</v>
      </c>
      <c r="B17" s="35"/>
      <c r="C17" s="49">
        <f t="shared" si="11"/>
        <v>44877</v>
      </c>
      <c r="D17" s="50" t="s">
        <v>76</v>
      </c>
      <c r="E17" s="49">
        <f t="shared" si="0"/>
        <v>44883</v>
      </c>
      <c r="F17" s="48"/>
      <c r="G17" s="41"/>
      <c r="H17" s="41"/>
      <c r="I17" s="253" t="s">
        <v>174</v>
      </c>
      <c r="J17" s="253"/>
      <c r="K17" s="253"/>
      <c r="L17" s="253"/>
      <c r="M17" s="253"/>
      <c r="N17" s="253"/>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
      <c r="A18" s="48"/>
      <c r="B18" s="48"/>
      <c r="C18" s="49"/>
      <c r="D18" s="50"/>
      <c r="E18" s="52" t="s">
        <v>52</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81</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4.25" x14ac:dyDescent="0.2">
      <c r="A21" s="26" t="s">
        <v>54</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4.25" x14ac:dyDescent="0.2">
      <c r="A22" s="26" t="s">
        <v>55</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4.25" x14ac:dyDescent="0.2">
      <c r="A23" s="26" t="s">
        <v>56</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4.25" x14ac:dyDescent="0.2">
      <c r="A24" s="26" t="s">
        <v>57</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4.25" x14ac:dyDescent="0.2">
      <c r="A25" s="26" t="s">
        <v>58</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4.25" x14ac:dyDescent="0.2">
      <c r="A26" s="26" t="s">
        <v>59</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4.25" x14ac:dyDescent="0.2">
      <c r="A27" s="26" t="s">
        <v>60</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4.25" x14ac:dyDescent="0.2">
      <c r="A28" s="26" t="s">
        <v>61</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
      <c r="A29" s="26"/>
      <c r="B29" s="52"/>
      <c r="C29" s="52"/>
      <c r="D29" s="52"/>
      <c r="E29" s="52" t="s">
        <v>77</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
      <c r="A30" s="48" t="s">
        <v>64</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65</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78</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172</v>
      </c>
      <c r="B33" s="57"/>
      <c r="C33" s="57"/>
      <c r="D33" s="57"/>
      <c r="E33" s="57"/>
      <c r="AA33" s="59"/>
    </row>
    <row r="34" spans="1:27" x14ac:dyDescent="0.2">
      <c r="A34" s="33" t="s">
        <v>79</v>
      </c>
      <c r="B34" s="57"/>
      <c r="C34" s="57"/>
      <c r="D34" s="57"/>
      <c r="E34" s="57"/>
    </row>
    <row r="35" spans="1:27" x14ac:dyDescent="0.2">
      <c r="A35" s="58" t="s">
        <v>137</v>
      </c>
    </row>
    <row r="36" spans="1:27" x14ac:dyDescent="0.2">
      <c r="A36" s="58" t="s">
        <v>163</v>
      </c>
    </row>
  </sheetData>
  <mergeCells count="5">
    <mergeCell ref="AE3:AE4"/>
    <mergeCell ref="AF3:AF4"/>
    <mergeCell ref="AG3:AG4"/>
    <mergeCell ref="AE2:AG2"/>
    <mergeCell ref="I17:N17"/>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AF26" sqref="AF26"/>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157</v>
      </c>
      <c r="AB1" s="38"/>
      <c r="AC1" s="38"/>
      <c r="AD1" s="38"/>
    </row>
    <row r="2" spans="1:30" x14ac:dyDescent="0.2">
      <c r="F2" s="35"/>
      <c r="G2" s="36" t="s">
        <v>30</v>
      </c>
      <c r="H2" s="36"/>
      <c r="I2" s="36"/>
      <c r="J2" s="36"/>
      <c r="K2" s="36"/>
      <c r="L2" s="36"/>
      <c r="M2" s="192"/>
      <c r="N2" s="36" t="s">
        <v>31</v>
      </c>
      <c r="O2" s="36"/>
      <c r="P2" s="36"/>
      <c r="Q2" s="36"/>
      <c r="R2" s="36"/>
      <c r="S2" s="36"/>
      <c r="T2" s="35"/>
      <c r="U2" s="252" t="s">
        <v>32</v>
      </c>
      <c r="V2" s="252"/>
      <c r="W2" s="252"/>
      <c r="X2" s="252"/>
      <c r="Y2" s="193"/>
    </row>
    <row r="3" spans="1:30" ht="14.25" x14ac:dyDescent="0.2">
      <c r="A3" s="35" t="s">
        <v>34</v>
      </c>
      <c r="B3" s="35"/>
      <c r="C3" s="35"/>
      <c r="D3" s="35"/>
      <c r="E3" s="35"/>
      <c r="F3" s="35"/>
      <c r="G3" s="39" t="s">
        <v>36</v>
      </c>
      <c r="H3" s="39"/>
      <c r="I3" s="39" t="s">
        <v>138</v>
      </c>
      <c r="J3" s="39"/>
      <c r="K3" s="39" t="s">
        <v>38</v>
      </c>
      <c r="L3" s="39"/>
      <c r="M3" s="194"/>
      <c r="N3" s="39" t="s">
        <v>36</v>
      </c>
      <c r="O3" s="39"/>
      <c r="P3" s="39" t="s">
        <v>39</v>
      </c>
      <c r="Q3" s="39"/>
      <c r="R3" s="39" t="s">
        <v>38</v>
      </c>
      <c r="S3" s="39"/>
      <c r="T3" s="35"/>
      <c r="U3" s="254" t="s">
        <v>167</v>
      </c>
      <c r="V3" s="254"/>
      <c r="W3" s="36" t="s">
        <v>39</v>
      </c>
      <c r="X3" s="36"/>
      <c r="Z3" s="38" t="s">
        <v>169</v>
      </c>
      <c r="AB3" s="38" t="s">
        <v>139</v>
      </c>
      <c r="AC3" s="38" t="s">
        <v>140</v>
      </c>
      <c r="AD3" s="38" t="s">
        <v>141</v>
      </c>
    </row>
    <row r="4" spans="1:30" ht="14.25" x14ac:dyDescent="0.2">
      <c r="A4" s="40" t="s">
        <v>41</v>
      </c>
      <c r="B4" s="40"/>
      <c r="C4" s="36" t="s">
        <v>42</v>
      </c>
      <c r="D4" s="36"/>
      <c r="E4" s="36"/>
      <c r="F4" s="40"/>
      <c r="G4" s="41" t="s">
        <v>44</v>
      </c>
      <c r="H4" s="41" t="s">
        <v>46</v>
      </c>
      <c r="I4" s="41" t="s">
        <v>44</v>
      </c>
      <c r="J4" s="41" t="s">
        <v>142</v>
      </c>
      <c r="K4" s="41" t="s">
        <v>44</v>
      </c>
      <c r="L4" s="41" t="s">
        <v>45</v>
      </c>
      <c r="M4" s="195"/>
      <c r="N4" s="41" t="s">
        <v>44</v>
      </c>
      <c r="O4" s="41" t="s">
        <v>46</v>
      </c>
      <c r="P4" s="41" t="s">
        <v>44</v>
      </c>
      <c r="Q4" s="41" t="s">
        <v>46</v>
      </c>
      <c r="R4" s="41" t="s">
        <v>44</v>
      </c>
      <c r="S4" s="41" t="s">
        <v>46</v>
      </c>
      <c r="T4" s="41"/>
      <c r="U4" s="41" t="s">
        <v>44</v>
      </c>
      <c r="V4" s="41" t="s">
        <v>168</v>
      </c>
      <c r="W4" s="41" t="s">
        <v>44</v>
      </c>
      <c r="X4" s="41" t="s">
        <v>45</v>
      </c>
      <c r="Y4" s="48"/>
      <c r="Z4" s="41" t="s">
        <v>44</v>
      </c>
      <c r="AA4" s="210"/>
      <c r="AB4" s="191"/>
      <c r="AC4" s="191"/>
      <c r="AD4" s="191"/>
    </row>
    <row r="5" spans="1:30" x14ac:dyDescent="0.2">
      <c r="A5" s="42">
        <v>36</v>
      </c>
      <c r="C5" s="89">
        <v>38233</v>
      </c>
      <c r="D5" s="196" t="s">
        <v>76</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
      <c r="A6" s="42">
        <v>37</v>
      </c>
      <c r="C6" s="89">
        <f t="shared" ref="C6:C11" si="3">C5+7</f>
        <v>38240</v>
      </c>
      <c r="D6" s="196" t="s">
        <v>76</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76</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
      <c r="A8" s="42">
        <v>39</v>
      </c>
      <c r="C8" s="89">
        <f t="shared" si="3"/>
        <v>38254</v>
      </c>
      <c r="D8" s="196" t="s">
        <v>76</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2</v>
      </c>
      <c r="X8" s="54">
        <v>2</v>
      </c>
      <c r="Y8" s="55"/>
      <c r="Z8" s="55">
        <f t="shared" si="6"/>
        <v>304</v>
      </c>
      <c r="AB8" s="214">
        <f t="shared" si="7"/>
        <v>0.19205298013245034</v>
      </c>
      <c r="AC8" s="214" t="str">
        <f t="shared" si="2"/>
        <v>-</v>
      </c>
      <c r="AD8" s="214">
        <f t="shared" si="8"/>
        <v>1</v>
      </c>
    </row>
    <row r="9" spans="1:30" x14ac:dyDescent="0.2">
      <c r="A9" s="42">
        <v>40</v>
      </c>
      <c r="C9" s="89">
        <f t="shared" si="3"/>
        <v>38261</v>
      </c>
      <c r="D9" s="196" t="s">
        <v>76</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
      <c r="A10" s="42">
        <v>41</v>
      </c>
      <c r="C10" s="89">
        <f t="shared" si="3"/>
        <v>38268</v>
      </c>
      <c r="D10" s="196" t="s">
        <v>76</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
      <c r="A11" s="42">
        <v>42</v>
      </c>
      <c r="C11" s="89">
        <f t="shared" si="3"/>
        <v>38275</v>
      </c>
      <c r="D11" s="196" t="s">
        <v>76</v>
      </c>
      <c r="E11" s="89">
        <f t="shared" si="4"/>
        <v>38281</v>
      </c>
      <c r="G11" s="255" t="s">
        <v>171</v>
      </c>
      <c r="H11" s="255"/>
      <c r="I11" s="255"/>
      <c r="J11" s="255"/>
      <c r="K11" s="255"/>
      <c r="L11" s="255"/>
      <c r="M11" s="255"/>
      <c r="N11" s="255"/>
      <c r="O11" s="255"/>
      <c r="P11" s="255"/>
      <c r="Q11" s="255"/>
      <c r="R11" s="255"/>
      <c r="S11" s="255"/>
      <c r="T11" s="255"/>
      <c r="U11" s="255"/>
      <c r="V11" s="255"/>
      <c r="W11" s="255"/>
      <c r="X11" s="255"/>
      <c r="Y11" s="55"/>
      <c r="Z11" s="55">
        <f>IFERROR(W11+R11+K11,"-")</f>
        <v>0</v>
      </c>
      <c r="AA11" s="177"/>
      <c r="AB11" s="215" t="str">
        <f t="shared" si="7"/>
        <v>-</v>
      </c>
      <c r="AC11" s="214" t="str">
        <f t="shared" si="9"/>
        <v>-</v>
      </c>
      <c r="AD11" s="214" t="str">
        <f t="shared" si="8"/>
        <v>-</v>
      </c>
    </row>
    <row r="12" spans="1:30" x14ac:dyDescent="0.2">
      <c r="A12" s="35" t="s">
        <v>159</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76</v>
      </c>
      <c r="E14" s="89">
        <v>38653</v>
      </c>
      <c r="G14" s="38">
        <v>35</v>
      </c>
      <c r="H14" s="54">
        <v>12</v>
      </c>
      <c r="I14" s="54">
        <v>89</v>
      </c>
      <c r="J14" s="54">
        <v>13</v>
      </c>
      <c r="K14" s="54">
        <f>G14+I14</f>
        <v>124</v>
      </c>
      <c r="L14" s="54">
        <f>H14+J14</f>
        <v>25</v>
      </c>
      <c r="M14" s="197"/>
      <c r="N14" s="54">
        <v>0</v>
      </c>
      <c r="O14" s="38">
        <v>0</v>
      </c>
      <c r="P14" s="54">
        <v>0</v>
      </c>
      <c r="Q14" s="54">
        <v>0</v>
      </c>
      <c r="R14" s="54">
        <f t="shared" ref="R14:S29" si="11">N14+P14</f>
        <v>0</v>
      </c>
      <c r="S14" s="54">
        <f t="shared" si="11"/>
        <v>0</v>
      </c>
      <c r="T14" s="54"/>
      <c r="U14" s="54">
        <v>1</v>
      </c>
      <c r="V14" s="54">
        <v>1</v>
      </c>
      <c r="W14" s="54">
        <v>13</v>
      </c>
      <c r="X14" s="38">
        <v>13</v>
      </c>
      <c r="Y14" s="55"/>
      <c r="Z14" s="55">
        <f t="shared" ref="Z14:Z34" si="12">W14+R14+K14</f>
        <v>137</v>
      </c>
      <c r="AB14" s="214">
        <f t="shared" si="7"/>
        <v>0.20161290322580644</v>
      </c>
      <c r="AC14" s="214" t="str">
        <f t="shared" si="9"/>
        <v>-</v>
      </c>
      <c r="AD14" s="214">
        <f t="shared" si="8"/>
        <v>1</v>
      </c>
    </row>
    <row r="15" spans="1:30" x14ac:dyDescent="0.2">
      <c r="A15" s="42">
        <v>44</v>
      </c>
      <c r="C15" s="45">
        <v>38654</v>
      </c>
      <c r="D15" s="196" t="s">
        <v>76</v>
      </c>
      <c r="E15" s="89">
        <v>38660</v>
      </c>
      <c r="G15" s="54">
        <v>189</v>
      </c>
      <c r="H15" s="54">
        <v>46</v>
      </c>
      <c r="I15" s="54">
        <v>143</v>
      </c>
      <c r="J15" s="54">
        <v>23</v>
      </c>
      <c r="K15" s="54">
        <f t="shared" ref="K15:L32" si="13">G15+I15</f>
        <v>332</v>
      </c>
      <c r="L15" s="54">
        <f t="shared" si="13"/>
        <v>69</v>
      </c>
      <c r="M15" s="197"/>
      <c r="N15" s="54">
        <v>0</v>
      </c>
      <c r="O15" s="54">
        <v>0</v>
      </c>
      <c r="P15" s="54">
        <v>2</v>
      </c>
      <c r="Q15" s="54">
        <v>1</v>
      </c>
      <c r="R15" s="54">
        <f t="shared" si="11"/>
        <v>2</v>
      </c>
      <c r="S15" s="54">
        <f t="shared" si="11"/>
        <v>1</v>
      </c>
      <c r="T15" s="54"/>
      <c r="U15" s="54">
        <v>4</v>
      </c>
      <c r="V15" s="54">
        <v>4</v>
      </c>
      <c r="W15" s="54">
        <v>30</v>
      </c>
      <c r="X15" s="54">
        <v>30</v>
      </c>
      <c r="Y15" s="55"/>
      <c r="Z15" s="55">
        <f t="shared" si="12"/>
        <v>364</v>
      </c>
      <c r="AB15" s="214">
        <f t="shared" si="7"/>
        <v>0.20783132530120482</v>
      </c>
      <c r="AC15" s="214">
        <f t="shared" si="9"/>
        <v>0.5</v>
      </c>
      <c r="AD15" s="214">
        <f t="shared" si="8"/>
        <v>1</v>
      </c>
    </row>
    <row r="16" spans="1:30" ht="14.25" x14ac:dyDescent="0.2">
      <c r="A16" s="42">
        <v>45</v>
      </c>
      <c r="C16" s="45">
        <v>38661</v>
      </c>
      <c r="D16" s="196" t="s">
        <v>76</v>
      </c>
      <c r="E16" s="89">
        <v>38667</v>
      </c>
      <c r="F16" s="204"/>
      <c r="G16" s="54">
        <v>175</v>
      </c>
      <c r="H16" s="54">
        <v>30</v>
      </c>
      <c r="I16" s="54">
        <v>414</v>
      </c>
      <c r="J16" s="54">
        <v>77</v>
      </c>
      <c r="K16" s="54">
        <f t="shared" si="13"/>
        <v>589</v>
      </c>
      <c r="L16" s="54">
        <f t="shared" si="13"/>
        <v>107</v>
      </c>
      <c r="M16" s="197"/>
      <c r="N16" s="54">
        <v>0</v>
      </c>
      <c r="O16" s="54">
        <v>0</v>
      </c>
      <c r="P16" s="54">
        <v>10</v>
      </c>
      <c r="Q16" s="54">
        <v>3</v>
      </c>
      <c r="R16" s="54">
        <f t="shared" si="11"/>
        <v>10</v>
      </c>
      <c r="S16" s="54">
        <f t="shared" si="11"/>
        <v>3</v>
      </c>
      <c r="T16" s="54"/>
      <c r="U16" s="54">
        <v>1</v>
      </c>
      <c r="V16" s="54">
        <v>1</v>
      </c>
      <c r="W16" s="54">
        <v>17</v>
      </c>
      <c r="X16" s="54">
        <v>16</v>
      </c>
      <c r="Y16" s="55"/>
      <c r="Z16" s="55">
        <f t="shared" si="12"/>
        <v>616</v>
      </c>
      <c r="AB16" s="214">
        <f t="shared" si="7"/>
        <v>0.18166383701188454</v>
      </c>
      <c r="AC16" s="214">
        <f t="shared" si="9"/>
        <v>0.3</v>
      </c>
      <c r="AD16" s="214">
        <f t="shared" si="8"/>
        <v>0.94117647058823528</v>
      </c>
    </row>
    <row r="17" spans="1:30" x14ac:dyDescent="0.2">
      <c r="A17" s="42">
        <v>46</v>
      </c>
      <c r="C17" s="45">
        <v>38668</v>
      </c>
      <c r="D17" s="196" t="s">
        <v>76</v>
      </c>
      <c r="E17" s="89">
        <v>38674</v>
      </c>
      <c r="G17" s="54">
        <v>244</v>
      </c>
      <c r="H17" s="54">
        <v>54</v>
      </c>
      <c r="I17" s="54">
        <v>984</v>
      </c>
      <c r="J17" s="54">
        <v>233</v>
      </c>
      <c r="K17" s="54">
        <f t="shared" si="13"/>
        <v>1228</v>
      </c>
      <c r="L17" s="54">
        <f t="shared" si="13"/>
        <v>287</v>
      </c>
      <c r="M17" s="197"/>
      <c r="N17" s="54">
        <v>1</v>
      </c>
      <c r="O17" s="54">
        <v>0</v>
      </c>
      <c r="P17" s="54">
        <v>58</v>
      </c>
      <c r="Q17" s="54">
        <v>35</v>
      </c>
      <c r="R17" s="54">
        <f t="shared" si="11"/>
        <v>59</v>
      </c>
      <c r="S17" s="54">
        <f t="shared" si="11"/>
        <v>35</v>
      </c>
      <c r="T17" s="54"/>
      <c r="U17" s="54">
        <v>5</v>
      </c>
      <c r="V17" s="54">
        <v>4</v>
      </c>
      <c r="W17" s="54">
        <v>77</v>
      </c>
      <c r="X17" s="54">
        <v>75</v>
      </c>
      <c r="Y17" s="55"/>
      <c r="Z17" s="55">
        <f t="shared" si="12"/>
        <v>1364</v>
      </c>
      <c r="AB17" s="214">
        <f t="shared" si="7"/>
        <v>0.23371335504885993</v>
      </c>
      <c r="AC17" s="214">
        <f t="shared" si="9"/>
        <v>0.59322033898305082</v>
      </c>
      <c r="AD17" s="214">
        <f t="shared" si="8"/>
        <v>0.97402597402597402</v>
      </c>
    </row>
    <row r="18" spans="1:30" x14ac:dyDescent="0.2">
      <c r="A18" s="42">
        <v>47</v>
      </c>
      <c r="C18" s="45">
        <v>38675</v>
      </c>
      <c r="D18" s="196" t="s">
        <v>76</v>
      </c>
      <c r="E18" s="89">
        <v>38681</v>
      </c>
      <c r="G18" s="54">
        <v>119</v>
      </c>
      <c r="H18" s="54">
        <v>26</v>
      </c>
      <c r="I18" s="54">
        <v>1146</v>
      </c>
      <c r="J18" s="54">
        <v>236</v>
      </c>
      <c r="K18" s="54">
        <f t="shared" si="13"/>
        <v>1265</v>
      </c>
      <c r="L18" s="54">
        <f t="shared" si="13"/>
        <v>262</v>
      </c>
      <c r="M18" s="197"/>
      <c r="N18" s="54">
        <v>2</v>
      </c>
      <c r="O18" s="54">
        <v>2</v>
      </c>
      <c r="P18" s="54">
        <v>118</v>
      </c>
      <c r="Q18" s="54">
        <v>66</v>
      </c>
      <c r="R18" s="54">
        <f t="shared" si="11"/>
        <v>120</v>
      </c>
      <c r="S18" s="54">
        <f t="shared" si="11"/>
        <v>68</v>
      </c>
      <c r="T18" s="54"/>
      <c r="U18" s="54">
        <v>3</v>
      </c>
      <c r="V18" s="54">
        <v>3</v>
      </c>
      <c r="W18" s="54">
        <v>171</v>
      </c>
      <c r="X18" s="54">
        <v>167</v>
      </c>
      <c r="Y18" s="55"/>
      <c r="Z18" s="55">
        <f t="shared" si="12"/>
        <v>1556</v>
      </c>
      <c r="AB18" s="214">
        <f t="shared" si="7"/>
        <v>0.20711462450592885</v>
      </c>
      <c r="AC18" s="214">
        <f t="shared" si="9"/>
        <v>0.56666666666666665</v>
      </c>
      <c r="AD18" s="214">
        <f t="shared" si="8"/>
        <v>0.97660818713450293</v>
      </c>
    </row>
    <row r="19" spans="1:30" x14ac:dyDescent="0.2">
      <c r="A19" s="42">
        <v>48</v>
      </c>
      <c r="C19" s="45">
        <v>38682</v>
      </c>
      <c r="D19" s="196" t="s">
        <v>76</v>
      </c>
      <c r="E19" s="89">
        <v>38688</v>
      </c>
      <c r="G19" s="54">
        <v>24</v>
      </c>
      <c r="H19" s="54">
        <v>2</v>
      </c>
      <c r="I19" s="54">
        <v>582</v>
      </c>
      <c r="J19" s="54">
        <v>130</v>
      </c>
      <c r="K19" s="54">
        <f t="shared" si="13"/>
        <v>606</v>
      </c>
      <c r="L19" s="54">
        <f t="shared" si="13"/>
        <v>132</v>
      </c>
      <c r="M19" s="197"/>
      <c r="N19" s="54">
        <v>10</v>
      </c>
      <c r="O19" s="54">
        <v>10</v>
      </c>
      <c r="P19" s="54">
        <v>210</v>
      </c>
      <c r="Q19" s="54">
        <v>180</v>
      </c>
      <c r="R19" s="54">
        <f t="shared" si="11"/>
        <v>220</v>
      </c>
      <c r="S19" s="54">
        <f t="shared" si="11"/>
        <v>190</v>
      </c>
      <c r="T19" s="54"/>
      <c r="U19" s="54">
        <v>8</v>
      </c>
      <c r="V19" s="54">
        <v>8</v>
      </c>
      <c r="W19" s="54">
        <v>146</v>
      </c>
      <c r="X19" s="54">
        <v>146</v>
      </c>
      <c r="Y19" s="55"/>
      <c r="Z19" s="55">
        <f t="shared" si="12"/>
        <v>972</v>
      </c>
      <c r="AB19" s="214">
        <f t="shared" si="7"/>
        <v>0.21782178217821782</v>
      </c>
      <c r="AC19" s="214">
        <f t="shared" si="9"/>
        <v>0.86363636363636365</v>
      </c>
      <c r="AD19" s="214">
        <f t="shared" si="8"/>
        <v>1</v>
      </c>
    </row>
    <row r="20" spans="1:30" x14ac:dyDescent="0.2">
      <c r="A20" s="42">
        <v>49</v>
      </c>
      <c r="C20" s="45">
        <v>38689</v>
      </c>
      <c r="D20" s="196" t="s">
        <v>76</v>
      </c>
      <c r="E20" s="89">
        <v>38695</v>
      </c>
      <c r="G20" s="54">
        <v>22</v>
      </c>
      <c r="H20" s="54">
        <v>7</v>
      </c>
      <c r="I20" s="54">
        <v>602</v>
      </c>
      <c r="J20" s="54">
        <v>148</v>
      </c>
      <c r="K20" s="54">
        <f t="shared" si="13"/>
        <v>624</v>
      </c>
      <c r="L20" s="54">
        <f t="shared" si="13"/>
        <v>155</v>
      </c>
      <c r="M20" s="197"/>
      <c r="N20" s="54">
        <v>2</v>
      </c>
      <c r="O20" s="54">
        <v>2</v>
      </c>
      <c r="P20" s="54">
        <v>267</v>
      </c>
      <c r="Q20" s="54">
        <v>248</v>
      </c>
      <c r="R20" s="54">
        <f t="shared" si="11"/>
        <v>269</v>
      </c>
      <c r="S20" s="54">
        <f t="shared" si="11"/>
        <v>250</v>
      </c>
      <c r="T20" s="54"/>
      <c r="U20" s="54">
        <v>0</v>
      </c>
      <c r="V20" s="54">
        <v>0</v>
      </c>
      <c r="W20" s="54">
        <v>39</v>
      </c>
      <c r="X20" s="54">
        <v>39</v>
      </c>
      <c r="Y20" s="55"/>
      <c r="Z20" s="55">
        <f t="shared" si="12"/>
        <v>932</v>
      </c>
      <c r="AB20" s="214">
        <f t="shared" si="7"/>
        <v>0.2483974358974359</v>
      </c>
      <c r="AC20" s="214">
        <f t="shared" si="9"/>
        <v>0.92936802973977695</v>
      </c>
      <c r="AD20" s="214">
        <f t="shared" si="8"/>
        <v>1</v>
      </c>
    </row>
    <row r="21" spans="1:30" x14ac:dyDescent="0.2">
      <c r="A21" s="42">
        <v>50</v>
      </c>
      <c r="C21" s="45">
        <v>38696</v>
      </c>
      <c r="D21" s="196" t="s">
        <v>76</v>
      </c>
      <c r="E21" s="89">
        <v>38702</v>
      </c>
      <c r="G21" s="54">
        <v>0</v>
      </c>
      <c r="H21" s="54">
        <v>0</v>
      </c>
      <c r="I21" s="54">
        <v>14</v>
      </c>
      <c r="J21" s="54">
        <v>0</v>
      </c>
      <c r="K21" s="54">
        <f t="shared" si="13"/>
        <v>14</v>
      </c>
      <c r="L21" s="54">
        <f t="shared" si="13"/>
        <v>0</v>
      </c>
      <c r="M21" s="197"/>
      <c r="N21" s="54">
        <v>4</v>
      </c>
      <c r="O21" s="54">
        <v>4</v>
      </c>
      <c r="P21" s="54">
        <v>510</v>
      </c>
      <c r="Q21" s="54">
        <v>494</v>
      </c>
      <c r="R21" s="54">
        <f t="shared" si="11"/>
        <v>514</v>
      </c>
      <c r="S21" s="54">
        <f t="shared" si="11"/>
        <v>498</v>
      </c>
      <c r="T21" s="54"/>
      <c r="U21" s="54">
        <v>0</v>
      </c>
      <c r="V21" s="54">
        <v>0</v>
      </c>
      <c r="W21" s="54">
        <v>13</v>
      </c>
      <c r="X21" s="54">
        <v>13</v>
      </c>
      <c r="Y21" s="55"/>
      <c r="Z21" s="55">
        <f t="shared" si="12"/>
        <v>541</v>
      </c>
      <c r="AB21" s="214">
        <f t="shared" si="7"/>
        <v>0</v>
      </c>
      <c r="AC21" s="214">
        <f t="shared" si="9"/>
        <v>0.9688715953307393</v>
      </c>
      <c r="AD21" s="214">
        <f t="shared" si="8"/>
        <v>1</v>
      </c>
    </row>
    <row r="22" spans="1:30" x14ac:dyDescent="0.2">
      <c r="A22" s="42">
        <v>51</v>
      </c>
      <c r="C22" s="45">
        <v>38703</v>
      </c>
      <c r="D22" s="196" t="s">
        <v>76</v>
      </c>
      <c r="E22" s="89">
        <v>38709</v>
      </c>
      <c r="G22" s="54">
        <v>4</v>
      </c>
      <c r="H22" s="54">
        <v>1</v>
      </c>
      <c r="I22" s="54">
        <v>30</v>
      </c>
      <c r="J22" s="54">
        <v>3</v>
      </c>
      <c r="K22" s="54">
        <f t="shared" si="13"/>
        <v>34</v>
      </c>
      <c r="L22" s="54">
        <f t="shared" si="13"/>
        <v>4</v>
      </c>
      <c r="M22" s="197"/>
      <c r="N22" s="54">
        <v>1</v>
      </c>
      <c r="O22" s="54">
        <v>1</v>
      </c>
      <c r="P22" s="54">
        <v>59</v>
      </c>
      <c r="Q22" s="54">
        <v>48</v>
      </c>
      <c r="R22" s="54">
        <f t="shared" si="11"/>
        <v>60</v>
      </c>
      <c r="S22" s="54">
        <f t="shared" si="11"/>
        <v>49</v>
      </c>
      <c r="T22" s="54"/>
      <c r="U22" s="54">
        <v>3</v>
      </c>
      <c r="V22" s="54">
        <v>3</v>
      </c>
      <c r="W22" s="54">
        <v>366</v>
      </c>
      <c r="X22" s="54">
        <v>362</v>
      </c>
      <c r="Y22" s="55"/>
      <c r="Z22" s="55">
        <f t="shared" si="12"/>
        <v>460</v>
      </c>
      <c r="AB22" s="214">
        <f t="shared" si="7"/>
        <v>0.11764705882352941</v>
      </c>
      <c r="AC22" s="214">
        <f t="shared" si="9"/>
        <v>0.81666666666666665</v>
      </c>
      <c r="AD22" s="214">
        <f t="shared" si="8"/>
        <v>0.98907103825136611</v>
      </c>
    </row>
    <row r="23" spans="1:30" x14ac:dyDescent="0.2">
      <c r="A23" s="42">
        <v>52</v>
      </c>
      <c r="C23" s="45">
        <v>38710</v>
      </c>
      <c r="D23" s="196" t="s">
        <v>76</v>
      </c>
      <c r="E23" s="89">
        <v>38717</v>
      </c>
      <c r="G23" s="205">
        <v>0</v>
      </c>
      <c r="H23" s="205">
        <v>0</v>
      </c>
      <c r="I23" s="205">
        <v>0</v>
      </c>
      <c r="J23" s="205">
        <v>0</v>
      </c>
      <c r="K23" s="54">
        <f t="shared" si="13"/>
        <v>0</v>
      </c>
      <c r="L23" s="54">
        <f t="shared" si="13"/>
        <v>0</v>
      </c>
      <c r="M23" s="197"/>
      <c r="N23" s="205">
        <v>0</v>
      </c>
      <c r="O23" s="205">
        <v>0</v>
      </c>
      <c r="P23" s="205">
        <v>4</v>
      </c>
      <c r="Q23" s="205">
        <v>4</v>
      </c>
      <c r="R23" s="54">
        <f t="shared" si="11"/>
        <v>4</v>
      </c>
      <c r="S23" s="54">
        <f t="shared" si="11"/>
        <v>4</v>
      </c>
      <c r="T23" s="54"/>
      <c r="U23" s="54">
        <v>47</v>
      </c>
      <c r="V23" s="54">
        <v>47</v>
      </c>
      <c r="W23" s="205">
        <v>62</v>
      </c>
      <c r="X23" s="205">
        <v>56</v>
      </c>
      <c r="Y23" s="55"/>
      <c r="Z23" s="55">
        <f t="shared" si="12"/>
        <v>66</v>
      </c>
      <c r="AB23" s="214" t="str">
        <f t="shared" si="7"/>
        <v>-</v>
      </c>
      <c r="AC23" s="214">
        <f t="shared" si="9"/>
        <v>1</v>
      </c>
      <c r="AD23" s="214">
        <f t="shared" si="8"/>
        <v>0.90322580645161288</v>
      </c>
    </row>
    <row r="24" spans="1:30" x14ac:dyDescent="0.2">
      <c r="A24" s="42">
        <v>1</v>
      </c>
      <c r="C24" s="45">
        <v>39814</v>
      </c>
      <c r="D24" s="196" t="s">
        <v>76</v>
      </c>
      <c r="E24" s="89">
        <v>38724</v>
      </c>
      <c r="G24" s="54">
        <v>0</v>
      </c>
      <c r="H24" s="54">
        <v>0</v>
      </c>
      <c r="I24" s="54">
        <v>1</v>
      </c>
      <c r="J24" s="54">
        <v>0</v>
      </c>
      <c r="K24" s="54">
        <f t="shared" si="13"/>
        <v>1</v>
      </c>
      <c r="L24" s="54">
        <f t="shared" si="13"/>
        <v>0</v>
      </c>
      <c r="M24" s="197"/>
      <c r="N24" s="54">
        <v>0</v>
      </c>
      <c r="O24" s="54">
        <v>0</v>
      </c>
      <c r="P24" s="54">
        <v>1</v>
      </c>
      <c r="Q24" s="54">
        <v>1</v>
      </c>
      <c r="R24" s="54">
        <f t="shared" si="11"/>
        <v>1</v>
      </c>
      <c r="S24" s="54">
        <f t="shared" si="11"/>
        <v>1</v>
      </c>
      <c r="T24" s="54"/>
      <c r="U24" s="54">
        <v>63</v>
      </c>
      <c r="V24" s="54">
        <v>63</v>
      </c>
      <c r="W24" s="54">
        <v>72</v>
      </c>
      <c r="X24" s="54">
        <v>65</v>
      </c>
      <c r="Y24" s="55"/>
      <c r="Z24" s="55">
        <f t="shared" si="12"/>
        <v>74</v>
      </c>
      <c r="AB24" s="214">
        <f t="shared" si="7"/>
        <v>0</v>
      </c>
      <c r="AC24" s="214">
        <f t="shared" si="9"/>
        <v>1</v>
      </c>
      <c r="AD24" s="214">
        <f t="shared" si="8"/>
        <v>0.90277777777777779</v>
      </c>
    </row>
    <row r="25" spans="1:30" x14ac:dyDescent="0.2">
      <c r="A25" s="42">
        <v>2</v>
      </c>
      <c r="C25" s="45">
        <v>39821</v>
      </c>
      <c r="D25" s="196" t="s">
        <v>76</v>
      </c>
      <c r="E25" s="89">
        <v>38731</v>
      </c>
      <c r="G25" s="54">
        <v>0</v>
      </c>
      <c r="H25" s="54">
        <v>0</v>
      </c>
      <c r="I25" s="54">
        <v>1</v>
      </c>
      <c r="J25" s="54">
        <v>0</v>
      </c>
      <c r="K25" s="54">
        <f t="shared" si="13"/>
        <v>1</v>
      </c>
      <c r="L25" s="54">
        <f t="shared" si="13"/>
        <v>0</v>
      </c>
      <c r="M25" s="197"/>
      <c r="N25" s="54">
        <v>0</v>
      </c>
      <c r="O25" s="54">
        <v>0</v>
      </c>
      <c r="P25" s="54">
        <v>0</v>
      </c>
      <c r="Q25" s="54">
        <v>0</v>
      </c>
      <c r="R25" s="54">
        <f t="shared" si="11"/>
        <v>0</v>
      </c>
      <c r="S25" s="54">
        <f t="shared" si="11"/>
        <v>0</v>
      </c>
      <c r="T25" s="54"/>
      <c r="U25" s="54">
        <v>11</v>
      </c>
      <c r="V25" s="54">
        <v>11</v>
      </c>
      <c r="W25" s="54">
        <v>92</v>
      </c>
      <c r="X25" s="54">
        <v>90</v>
      </c>
      <c r="Y25" s="55"/>
      <c r="Z25" s="55">
        <f t="shared" si="12"/>
        <v>93</v>
      </c>
      <c r="AB25" s="214">
        <f t="shared" si="7"/>
        <v>0</v>
      </c>
      <c r="AC25" s="214" t="str">
        <f t="shared" si="9"/>
        <v>-</v>
      </c>
      <c r="AD25" s="214">
        <f t="shared" si="8"/>
        <v>0.97826086956521741</v>
      </c>
    </row>
    <row r="26" spans="1:30" x14ac:dyDescent="0.2">
      <c r="A26" s="42">
        <v>3</v>
      </c>
      <c r="C26" s="45">
        <v>39828</v>
      </c>
      <c r="D26" s="196" t="s">
        <v>76</v>
      </c>
      <c r="E26" s="89">
        <v>38738</v>
      </c>
      <c r="G26" s="54">
        <v>0</v>
      </c>
      <c r="H26" s="54">
        <v>0</v>
      </c>
      <c r="I26" s="54">
        <v>0</v>
      </c>
      <c r="J26" s="54">
        <v>0</v>
      </c>
      <c r="K26" s="54">
        <f t="shared" si="13"/>
        <v>0</v>
      </c>
      <c r="L26" s="54">
        <f t="shared" si="13"/>
        <v>0</v>
      </c>
      <c r="M26" s="197"/>
      <c r="N26" s="54">
        <v>0</v>
      </c>
      <c r="O26" s="54">
        <v>0</v>
      </c>
      <c r="P26" s="54">
        <v>0</v>
      </c>
      <c r="Q26" s="54">
        <v>0</v>
      </c>
      <c r="R26" s="54">
        <f t="shared" si="11"/>
        <v>0</v>
      </c>
      <c r="S26" s="54">
        <f t="shared" si="11"/>
        <v>0</v>
      </c>
      <c r="T26" s="54"/>
      <c r="U26" s="54">
        <v>2</v>
      </c>
      <c r="V26" s="54">
        <v>2</v>
      </c>
      <c r="W26" s="54">
        <v>113</v>
      </c>
      <c r="X26" s="54">
        <v>109</v>
      </c>
      <c r="Y26" s="55"/>
      <c r="Z26" s="55">
        <f t="shared" si="12"/>
        <v>113</v>
      </c>
      <c r="AB26" s="214" t="str">
        <f t="shared" si="7"/>
        <v>-</v>
      </c>
      <c r="AC26" s="214" t="str">
        <f t="shared" si="9"/>
        <v>-</v>
      </c>
      <c r="AD26" s="214">
        <f t="shared" si="8"/>
        <v>0.96460176991150437</v>
      </c>
    </row>
    <row r="27" spans="1:30" x14ac:dyDescent="0.2">
      <c r="A27" s="42">
        <v>4</v>
      </c>
      <c r="C27" s="45">
        <v>39835</v>
      </c>
      <c r="D27" s="196" t="s">
        <v>76</v>
      </c>
      <c r="E27" s="89">
        <v>38745</v>
      </c>
      <c r="G27" s="54">
        <v>0</v>
      </c>
      <c r="H27" s="54">
        <v>0</v>
      </c>
      <c r="I27" s="54">
        <v>0</v>
      </c>
      <c r="J27" s="54">
        <v>0</v>
      </c>
      <c r="K27" s="54">
        <f t="shared" si="13"/>
        <v>0</v>
      </c>
      <c r="L27" s="54">
        <f t="shared" si="13"/>
        <v>0</v>
      </c>
      <c r="M27" s="197"/>
      <c r="N27" s="54">
        <v>0</v>
      </c>
      <c r="O27" s="54">
        <v>0</v>
      </c>
      <c r="P27" s="54">
        <v>0</v>
      </c>
      <c r="Q27" s="54">
        <v>0</v>
      </c>
      <c r="R27" s="54">
        <f t="shared" si="11"/>
        <v>0</v>
      </c>
      <c r="S27" s="54">
        <f t="shared" si="11"/>
        <v>0</v>
      </c>
      <c r="T27" s="54"/>
      <c r="U27" s="54">
        <v>0</v>
      </c>
      <c r="V27" s="54">
        <v>0</v>
      </c>
      <c r="W27" s="54">
        <v>92</v>
      </c>
      <c r="X27" s="54">
        <v>92</v>
      </c>
      <c r="Y27" s="55"/>
      <c r="Z27" s="55">
        <f t="shared" si="12"/>
        <v>92</v>
      </c>
      <c r="AB27" s="214" t="str">
        <f t="shared" si="7"/>
        <v>-</v>
      </c>
      <c r="AC27" s="214" t="str">
        <f t="shared" si="9"/>
        <v>-</v>
      </c>
      <c r="AD27" s="214">
        <f t="shared" si="8"/>
        <v>1</v>
      </c>
    </row>
    <row r="28" spans="1:30" x14ac:dyDescent="0.2">
      <c r="A28" s="42">
        <v>5</v>
      </c>
      <c r="C28" s="45">
        <v>39842</v>
      </c>
      <c r="D28" s="196" t="s">
        <v>76</v>
      </c>
      <c r="E28" s="89">
        <v>38752</v>
      </c>
      <c r="G28" s="54">
        <v>0</v>
      </c>
      <c r="H28" s="54">
        <v>0</v>
      </c>
      <c r="I28" s="54">
        <v>0</v>
      </c>
      <c r="J28" s="54">
        <v>0</v>
      </c>
      <c r="K28" s="54">
        <f t="shared" si="13"/>
        <v>0</v>
      </c>
      <c r="L28" s="54">
        <f t="shared" si="13"/>
        <v>0</v>
      </c>
      <c r="M28" s="197"/>
      <c r="N28" s="54">
        <v>0</v>
      </c>
      <c r="O28" s="54">
        <v>0</v>
      </c>
      <c r="P28" s="54">
        <v>0</v>
      </c>
      <c r="Q28" s="54">
        <v>0</v>
      </c>
      <c r="R28" s="54">
        <f t="shared" si="11"/>
        <v>0</v>
      </c>
      <c r="S28" s="54">
        <f t="shared" si="11"/>
        <v>0</v>
      </c>
      <c r="T28" s="54"/>
      <c r="U28" s="54">
        <v>9</v>
      </c>
      <c r="V28" s="54">
        <v>9</v>
      </c>
      <c r="W28" s="54">
        <v>133</v>
      </c>
      <c r="X28" s="54">
        <v>131</v>
      </c>
      <c r="Y28" s="55"/>
      <c r="Z28" s="55">
        <f t="shared" si="12"/>
        <v>133</v>
      </c>
      <c r="AB28" s="214" t="str">
        <f t="shared" si="7"/>
        <v>-</v>
      </c>
      <c r="AC28" s="214" t="str">
        <f t="shared" si="9"/>
        <v>-</v>
      </c>
      <c r="AD28" s="214">
        <f t="shared" si="8"/>
        <v>0.98496240601503759</v>
      </c>
    </row>
    <row r="29" spans="1:30" x14ac:dyDescent="0.2">
      <c r="A29" s="42">
        <v>6</v>
      </c>
      <c r="C29" s="45">
        <v>39849</v>
      </c>
      <c r="D29" s="196" t="s">
        <v>76</v>
      </c>
      <c r="E29" s="89">
        <v>38759</v>
      </c>
      <c r="G29" s="54">
        <v>0</v>
      </c>
      <c r="H29" s="54">
        <v>0</v>
      </c>
      <c r="I29" s="54">
        <v>0</v>
      </c>
      <c r="J29" s="54">
        <v>0</v>
      </c>
      <c r="K29" s="54">
        <f t="shared" si="13"/>
        <v>0</v>
      </c>
      <c r="L29" s="54">
        <f t="shared" si="13"/>
        <v>0</v>
      </c>
      <c r="M29" s="197"/>
      <c r="N29" s="54">
        <v>0</v>
      </c>
      <c r="O29" s="54">
        <v>0</v>
      </c>
      <c r="P29" s="54">
        <v>0</v>
      </c>
      <c r="Q29" s="54">
        <v>0</v>
      </c>
      <c r="R29" s="54">
        <f t="shared" si="11"/>
        <v>0</v>
      </c>
      <c r="S29" s="54">
        <f t="shared" si="11"/>
        <v>0</v>
      </c>
      <c r="T29" s="54"/>
      <c r="U29" s="54">
        <v>4</v>
      </c>
      <c r="V29" s="54">
        <v>4</v>
      </c>
      <c r="W29" s="54">
        <v>118</v>
      </c>
      <c r="X29" s="54">
        <v>116</v>
      </c>
      <c r="Y29" s="55"/>
      <c r="Z29" s="55">
        <f t="shared" si="12"/>
        <v>118</v>
      </c>
      <c r="AB29" s="214" t="str">
        <f t="shared" si="7"/>
        <v>-</v>
      </c>
      <c r="AC29" s="214" t="str">
        <f t="shared" si="9"/>
        <v>-</v>
      </c>
      <c r="AD29" s="214">
        <f t="shared" si="8"/>
        <v>0.98305084745762716</v>
      </c>
    </row>
    <row r="30" spans="1:30" x14ac:dyDescent="0.2">
      <c r="A30" s="42">
        <v>7</v>
      </c>
      <c r="C30" s="45">
        <v>39856</v>
      </c>
      <c r="D30" s="196" t="s">
        <v>76</v>
      </c>
      <c r="E30" s="89">
        <v>38766</v>
      </c>
      <c r="G30" s="54">
        <v>0</v>
      </c>
      <c r="H30" s="54">
        <v>0</v>
      </c>
      <c r="I30" s="54">
        <v>0</v>
      </c>
      <c r="J30" s="54">
        <v>0</v>
      </c>
      <c r="K30" s="54">
        <f t="shared" si="13"/>
        <v>0</v>
      </c>
      <c r="L30" s="54">
        <f t="shared" si="13"/>
        <v>0</v>
      </c>
      <c r="M30" s="197"/>
      <c r="N30" s="54">
        <v>0</v>
      </c>
      <c r="O30" s="54">
        <v>0</v>
      </c>
      <c r="P30" s="54">
        <v>0</v>
      </c>
      <c r="Q30" s="54">
        <v>0</v>
      </c>
      <c r="R30" s="54">
        <f t="shared" ref="R30:S31" si="14">N30+P30</f>
        <v>0</v>
      </c>
      <c r="S30" s="54">
        <f t="shared" si="14"/>
        <v>0</v>
      </c>
      <c r="T30" s="54"/>
      <c r="U30" s="54">
        <v>0</v>
      </c>
      <c r="V30" s="54">
        <v>0</v>
      </c>
      <c r="W30" s="54">
        <v>100</v>
      </c>
      <c r="X30" s="54">
        <v>100</v>
      </c>
      <c r="Y30" s="55"/>
      <c r="Z30" s="55">
        <f t="shared" si="12"/>
        <v>100</v>
      </c>
      <c r="AB30" s="214" t="str">
        <f t="shared" si="7"/>
        <v>-</v>
      </c>
      <c r="AC30" s="214" t="str">
        <f t="shared" si="9"/>
        <v>-</v>
      </c>
      <c r="AD30" s="214">
        <f t="shared" si="8"/>
        <v>1</v>
      </c>
    </row>
    <row r="31" spans="1:30" x14ac:dyDescent="0.2">
      <c r="A31" s="42">
        <v>8</v>
      </c>
      <c r="C31" s="45">
        <v>39863</v>
      </c>
      <c r="D31" s="196" t="s">
        <v>76</v>
      </c>
      <c r="E31" s="89">
        <v>38773</v>
      </c>
      <c r="G31" s="54">
        <v>0</v>
      </c>
      <c r="H31" s="54">
        <v>0</v>
      </c>
      <c r="I31" s="54">
        <v>0</v>
      </c>
      <c r="J31" s="54">
        <v>0</v>
      </c>
      <c r="K31" s="54">
        <f t="shared" si="13"/>
        <v>0</v>
      </c>
      <c r="L31" s="54">
        <f t="shared" si="13"/>
        <v>0</v>
      </c>
      <c r="M31" s="197"/>
      <c r="N31" s="54">
        <v>0</v>
      </c>
      <c r="O31" s="54">
        <v>0</v>
      </c>
      <c r="P31" s="54">
        <v>0</v>
      </c>
      <c r="Q31" s="54">
        <v>0</v>
      </c>
      <c r="R31" s="54">
        <f t="shared" si="14"/>
        <v>0</v>
      </c>
      <c r="S31" s="54">
        <v>0</v>
      </c>
      <c r="T31" s="54"/>
      <c r="U31" s="54">
        <v>0</v>
      </c>
      <c r="V31" s="54">
        <v>0</v>
      </c>
      <c r="W31" s="54">
        <v>86</v>
      </c>
      <c r="X31" s="54">
        <v>85</v>
      </c>
      <c r="Y31" s="206"/>
      <c r="Z31" s="55">
        <f t="shared" si="12"/>
        <v>86</v>
      </c>
      <c r="AB31" s="214" t="str">
        <f t="shared" si="7"/>
        <v>-</v>
      </c>
      <c r="AC31" s="214" t="str">
        <f t="shared" si="9"/>
        <v>-</v>
      </c>
      <c r="AD31" s="214">
        <f t="shared" si="8"/>
        <v>0.98837209302325579</v>
      </c>
    </row>
    <row r="32" spans="1:30" x14ac:dyDescent="0.2">
      <c r="A32" s="42">
        <v>9</v>
      </c>
      <c r="C32" s="45">
        <v>39870</v>
      </c>
      <c r="D32" s="196" t="s">
        <v>76</v>
      </c>
      <c r="E32" s="89">
        <v>38780</v>
      </c>
      <c r="G32" s="54">
        <v>0</v>
      </c>
      <c r="H32" s="54">
        <v>0</v>
      </c>
      <c r="I32" s="54">
        <v>0</v>
      </c>
      <c r="J32" s="54">
        <v>0</v>
      </c>
      <c r="K32" s="54">
        <f t="shared" si="13"/>
        <v>0</v>
      </c>
      <c r="L32" s="54">
        <f t="shared" si="13"/>
        <v>0</v>
      </c>
      <c r="M32" s="197"/>
      <c r="N32" s="54">
        <v>0</v>
      </c>
      <c r="O32" s="54">
        <v>0</v>
      </c>
      <c r="P32" s="54">
        <v>0</v>
      </c>
      <c r="Q32" s="54">
        <v>0</v>
      </c>
      <c r="R32" s="54">
        <f>N32+P32</f>
        <v>0</v>
      </c>
      <c r="S32" s="54">
        <v>0</v>
      </c>
      <c r="T32" s="54"/>
      <c r="U32" s="54">
        <v>0</v>
      </c>
      <c r="V32" s="54">
        <v>0</v>
      </c>
      <c r="W32" s="54">
        <v>62</v>
      </c>
      <c r="X32" s="54">
        <v>62</v>
      </c>
      <c r="Y32" s="55"/>
      <c r="Z32" s="55">
        <f t="shared" si="12"/>
        <v>62</v>
      </c>
      <c r="AB32" s="214" t="str">
        <f t="shared" si="7"/>
        <v>-</v>
      </c>
      <c r="AC32" s="214" t="str">
        <f t="shared" si="9"/>
        <v>-</v>
      </c>
      <c r="AD32" s="214">
        <f t="shared" si="8"/>
        <v>1</v>
      </c>
    </row>
    <row r="33" spans="1:30" x14ac:dyDescent="0.2">
      <c r="A33" s="42">
        <v>10</v>
      </c>
      <c r="C33" s="45">
        <v>39877</v>
      </c>
      <c r="D33" s="196" t="s">
        <v>76</v>
      </c>
      <c r="E33" s="89">
        <v>38787</v>
      </c>
      <c r="G33" s="54"/>
      <c r="H33" s="54"/>
      <c r="I33" s="54"/>
      <c r="J33" s="54"/>
      <c r="K33" s="54">
        <f t="shared" ref="K33:L34" si="15">G33+I33</f>
        <v>0</v>
      </c>
      <c r="L33" s="54">
        <f t="shared" si="15"/>
        <v>0</v>
      </c>
      <c r="M33" s="197"/>
      <c r="N33" s="54"/>
      <c r="O33" s="54"/>
      <c r="P33" s="54"/>
      <c r="Q33" s="54"/>
      <c r="R33" s="54">
        <f t="shared" ref="R33:R34" si="16">N33+P33</f>
        <v>0</v>
      </c>
      <c r="S33" s="54">
        <v>0</v>
      </c>
      <c r="T33" s="54"/>
      <c r="U33" s="54"/>
      <c r="V33" s="54"/>
      <c r="W33" s="54"/>
      <c r="X33" s="54"/>
      <c r="Y33" s="55"/>
      <c r="Z33" s="55">
        <f t="shared" si="12"/>
        <v>0</v>
      </c>
      <c r="AB33" s="214" t="str">
        <f t="shared" si="7"/>
        <v>-</v>
      </c>
      <c r="AC33" s="214" t="str">
        <f t="shared" si="9"/>
        <v>-</v>
      </c>
      <c r="AD33" s="214" t="str">
        <f t="shared" si="8"/>
        <v>-</v>
      </c>
    </row>
    <row r="34" spans="1:30" x14ac:dyDescent="0.2">
      <c r="A34" s="42">
        <v>11</v>
      </c>
      <c r="C34" s="45">
        <v>39884</v>
      </c>
      <c r="D34" s="196" t="s">
        <v>76</v>
      </c>
      <c r="E34" s="89">
        <v>38794</v>
      </c>
      <c r="G34" s="54"/>
      <c r="H34" s="54"/>
      <c r="I34" s="54"/>
      <c r="J34" s="54"/>
      <c r="K34" s="54">
        <f t="shared" si="15"/>
        <v>0</v>
      </c>
      <c r="L34" s="54">
        <f t="shared" si="15"/>
        <v>0</v>
      </c>
      <c r="M34" s="197"/>
      <c r="N34" s="54"/>
      <c r="O34" s="54"/>
      <c r="P34" s="54"/>
      <c r="Q34" s="54"/>
      <c r="R34" s="54">
        <f t="shared" si="16"/>
        <v>0</v>
      </c>
      <c r="S34" s="54">
        <v>0</v>
      </c>
      <c r="T34" s="54"/>
      <c r="U34" s="54"/>
      <c r="V34" s="54"/>
      <c r="W34" s="54"/>
      <c r="X34" s="54"/>
      <c r="Y34" s="55"/>
      <c r="Z34" s="55">
        <f t="shared" si="12"/>
        <v>0</v>
      </c>
      <c r="AB34" s="214" t="str">
        <f t="shared" si="7"/>
        <v>-</v>
      </c>
      <c r="AC34" s="214" t="str">
        <f t="shared" si="9"/>
        <v>-</v>
      </c>
      <c r="AD34" s="214" t="str">
        <f t="shared" si="8"/>
        <v>-</v>
      </c>
    </row>
    <row r="35" spans="1:30" x14ac:dyDescent="0.2">
      <c r="A35" s="85" t="s">
        <v>158</v>
      </c>
      <c r="B35" s="85"/>
      <c r="C35" s="85"/>
      <c r="D35" s="85"/>
      <c r="E35" s="85"/>
      <c r="F35" s="85"/>
      <c r="G35" s="208">
        <f>SUM(G14:G34)</f>
        <v>812</v>
      </c>
      <c r="H35" s="208">
        <f t="shared" ref="H35:L35" si="17">SUM(H14:H34)</f>
        <v>178</v>
      </c>
      <c r="I35" s="208">
        <f t="shared" si="17"/>
        <v>4006</v>
      </c>
      <c r="J35" s="208">
        <f t="shared" si="17"/>
        <v>863</v>
      </c>
      <c r="K35" s="208">
        <f t="shared" si="17"/>
        <v>4818</v>
      </c>
      <c r="L35" s="208">
        <f t="shared" si="17"/>
        <v>1041</v>
      </c>
      <c r="M35" s="54"/>
      <c r="N35" s="54"/>
      <c r="O35" s="54"/>
      <c r="P35" s="54"/>
      <c r="Q35" s="54"/>
      <c r="R35" s="54"/>
      <c r="S35" s="54"/>
      <c r="T35" s="54"/>
      <c r="U35" s="54"/>
      <c r="V35" s="54"/>
      <c r="W35" s="54"/>
      <c r="X35" s="54"/>
      <c r="Y35" s="54"/>
      <c r="Z35" s="54"/>
      <c r="AA35" s="54"/>
      <c r="AB35" s="54"/>
      <c r="AC35" s="219"/>
      <c r="AD35" s="219"/>
    </row>
    <row r="36" spans="1:30" x14ac:dyDescent="0.2">
      <c r="A36" s="207" t="s">
        <v>52</v>
      </c>
      <c r="B36" s="207"/>
      <c r="C36" s="207"/>
      <c r="D36" s="207"/>
      <c r="E36" s="207"/>
      <c r="F36" s="207"/>
      <c r="G36" s="208">
        <f t="shared" ref="G36:L36" si="18">G12+G35</f>
        <v>1309</v>
      </c>
      <c r="H36" s="208">
        <f t="shared" si="18"/>
        <v>297</v>
      </c>
      <c r="I36" s="208">
        <f t="shared" si="18"/>
        <v>5002</v>
      </c>
      <c r="J36" s="208">
        <f t="shared" si="18"/>
        <v>1067</v>
      </c>
      <c r="K36" s="208">
        <f t="shared" si="18"/>
        <v>6311</v>
      </c>
      <c r="L36" s="208">
        <f t="shared" si="18"/>
        <v>1364</v>
      </c>
      <c r="M36" s="209"/>
      <c r="N36" s="208">
        <f>SUM(N5:N35)</f>
        <v>20</v>
      </c>
      <c r="O36" s="208">
        <f t="shared" ref="O36:Z36" si="19">SUM(O5:O35)</f>
        <v>19</v>
      </c>
      <c r="P36" s="208">
        <f t="shared" si="19"/>
        <v>1239</v>
      </c>
      <c r="Q36" s="208">
        <f t="shared" si="19"/>
        <v>1080</v>
      </c>
      <c r="R36" s="208">
        <f t="shared" si="19"/>
        <v>1259</v>
      </c>
      <c r="S36" s="208">
        <f t="shared" si="19"/>
        <v>1099</v>
      </c>
      <c r="T36" s="208"/>
      <c r="U36" s="208">
        <f t="shared" ref="U36:V36" si="20">SUM(U5:U35)</f>
        <v>164</v>
      </c>
      <c r="V36" s="208">
        <f t="shared" si="20"/>
        <v>163</v>
      </c>
      <c r="W36" s="208">
        <f>SUM(W5:W35)</f>
        <v>1818</v>
      </c>
      <c r="X36" s="208">
        <f t="shared" si="19"/>
        <v>1783</v>
      </c>
      <c r="Y36" s="208"/>
      <c r="Z36" s="208">
        <f t="shared" si="19"/>
        <v>9388</v>
      </c>
      <c r="AA36" s="210"/>
      <c r="AB36" s="235">
        <f t="shared" ref="AB36" si="21">L36/K36</f>
        <v>0.21613056567897321</v>
      </c>
      <c r="AC36" s="235">
        <f>IFERROR(S36/R36,"-")</f>
        <v>0.87291501191421761</v>
      </c>
      <c r="AD36" s="235">
        <f>IFERROR(X36/W36,"-")</f>
        <v>0.98074807480748072</v>
      </c>
    </row>
    <row r="37" spans="1:30" x14ac:dyDescent="0.2">
      <c r="A37"/>
      <c r="B37"/>
      <c r="C37"/>
      <c r="D37"/>
      <c r="E37"/>
    </row>
    <row r="38" spans="1:30" s="35" customFormat="1" ht="14.25" customHeight="1" x14ac:dyDescent="0.2">
      <c r="A38" s="85" t="s">
        <v>156</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143</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144</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145</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2">W41+R41+K41</f>
        <v>11286</v>
      </c>
      <c r="AB41" s="219">
        <f t="shared" ref="AB41:AB46" si="23">L41/K41</f>
        <v>0.21750567977998325</v>
      </c>
      <c r="AC41" s="219">
        <f t="shared" ref="AC41:AC46" si="24">S41/R41</f>
        <v>0.97685383626232314</v>
      </c>
      <c r="AD41" s="219">
        <f t="shared" ref="AD41:AD46" si="25">X41/W41</f>
        <v>0.94576271186440675</v>
      </c>
    </row>
    <row r="42" spans="1:30" ht="14.25" x14ac:dyDescent="0.2">
      <c r="A42" s="85" t="s">
        <v>146</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2"/>
        <v>7099</v>
      </c>
      <c r="AB42" s="219">
        <f t="shared" si="23"/>
        <v>0.22295514511873352</v>
      </c>
      <c r="AC42" s="219">
        <f t="shared" si="24"/>
        <v>0.93528505392912176</v>
      </c>
      <c r="AD42" s="219">
        <f t="shared" si="25"/>
        <v>0.95854922279792742</v>
      </c>
    </row>
    <row r="43" spans="1:30" ht="14.25" x14ac:dyDescent="0.2">
      <c r="A43" s="85" t="s">
        <v>147</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2"/>
        <v>12832</v>
      </c>
      <c r="AB43" s="219">
        <f t="shared" si="23"/>
        <v>0.22111339399276</v>
      </c>
      <c r="AC43" s="219">
        <f t="shared" si="24"/>
        <v>0.94339622641509435</v>
      </c>
      <c r="AD43" s="219">
        <f t="shared" si="25"/>
        <v>0.99464954521134297</v>
      </c>
    </row>
    <row r="44" spans="1:30" ht="14.25" x14ac:dyDescent="0.2">
      <c r="A44" s="26" t="s">
        <v>148</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2"/>
        <v>9482</v>
      </c>
      <c r="AB44" s="219">
        <f t="shared" si="23"/>
        <v>0.22136642419055769</v>
      </c>
      <c r="AC44" s="219">
        <f t="shared" si="24"/>
        <v>0.94075829383886256</v>
      </c>
      <c r="AD44" s="219">
        <f t="shared" si="25"/>
        <v>0.97413372376769158</v>
      </c>
    </row>
    <row r="45" spans="1:30" ht="14.25" x14ac:dyDescent="0.2">
      <c r="A45" s="26" t="s">
        <v>149</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2"/>
        <v>5751</v>
      </c>
      <c r="AB45" s="219">
        <f t="shared" si="23"/>
        <v>0.30849315068493149</v>
      </c>
      <c r="AC45" s="219">
        <f t="shared" si="24"/>
        <v>0.85958254269449719</v>
      </c>
      <c r="AD45" s="219">
        <f t="shared" si="25"/>
        <v>0.98919949174078781</v>
      </c>
    </row>
    <row r="46" spans="1:30" ht="14.25" x14ac:dyDescent="0.2">
      <c r="A46" s="26" t="s">
        <v>150</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2"/>
        <v>11914</v>
      </c>
      <c r="AB46" s="219">
        <f t="shared" si="23"/>
        <v>0.21756225425950196</v>
      </c>
      <c r="AC46" s="219">
        <f t="shared" si="24"/>
        <v>0.9109979023074618</v>
      </c>
      <c r="AD46" s="219">
        <f t="shared" si="25"/>
        <v>0.9888751545117429</v>
      </c>
    </row>
    <row r="47" spans="1:30" x14ac:dyDescent="0.2">
      <c r="A47" s="42" t="s">
        <v>64</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151</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152</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172</v>
      </c>
      <c r="B50" s="58"/>
      <c r="C50" s="58"/>
      <c r="D50" s="58"/>
      <c r="E50" s="58"/>
    </row>
    <row r="51" spans="1:25" x14ac:dyDescent="0.2">
      <c r="A51" s="62" t="s">
        <v>153</v>
      </c>
      <c r="B51" s="58"/>
      <c r="C51" s="58"/>
      <c r="D51" s="58"/>
      <c r="E51" s="58"/>
    </row>
    <row r="52" spans="1:25" x14ac:dyDescent="0.2">
      <c r="A52" s="58" t="s">
        <v>170</v>
      </c>
      <c r="B52" s="58"/>
      <c r="C52" s="58"/>
      <c r="D52" s="58"/>
      <c r="E52" s="58"/>
    </row>
    <row r="53" spans="1:25" x14ac:dyDescent="0.2">
      <c r="A53" s="33" t="s">
        <v>154</v>
      </c>
      <c r="B53" s="58"/>
      <c r="C53" s="58"/>
      <c r="D53" s="58"/>
      <c r="E53" s="58"/>
    </row>
    <row r="54" spans="1:25" x14ac:dyDescent="0.2">
      <c r="A54" s="33" t="s">
        <v>155</v>
      </c>
    </row>
    <row r="58" spans="1:25" x14ac:dyDescent="0.2">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135</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82</v>
      </c>
      <c r="G2" s="252"/>
      <c r="H2" s="252"/>
      <c r="I2" s="252"/>
      <c r="J2" s="252"/>
      <c r="K2" s="252"/>
      <c r="L2" s="252"/>
      <c r="M2" s="252"/>
      <c r="N2" s="252"/>
      <c r="O2" s="252"/>
      <c r="P2" s="252"/>
      <c r="Q2" s="252"/>
      <c r="R2" s="37"/>
      <c r="S2" s="252" t="s">
        <v>82</v>
      </c>
      <c r="T2" s="252"/>
      <c r="U2" s="252"/>
      <c r="V2" s="252"/>
      <c r="W2" s="252"/>
      <c r="X2" s="252"/>
      <c r="Y2" s="252"/>
      <c r="Z2" s="252"/>
      <c r="AA2" s="252"/>
      <c r="AB2" s="252"/>
      <c r="AC2" s="252"/>
      <c r="AD2" s="37"/>
      <c r="AE2" s="252" t="s">
        <v>82</v>
      </c>
      <c r="AF2" s="252"/>
      <c r="AG2" s="252"/>
      <c r="AH2" s="252"/>
      <c r="AI2" s="252"/>
      <c r="AJ2" s="252"/>
      <c r="AK2" s="252"/>
      <c r="AL2" s="252"/>
      <c r="AM2" s="252"/>
      <c r="AN2" s="252"/>
      <c r="AO2" s="252"/>
      <c r="AP2" s="37"/>
      <c r="AQ2" s="252" t="s">
        <v>82</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34</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6">
        <v>2019</v>
      </c>
      <c r="BP3" s="256"/>
      <c r="BQ3" s="256"/>
      <c r="BS3" s="256">
        <v>2020</v>
      </c>
      <c r="BT3" s="256"/>
      <c r="BU3" s="256"/>
      <c r="BW3" s="256">
        <v>2021</v>
      </c>
      <c r="BX3" s="256"/>
      <c r="BY3" s="256"/>
      <c r="BZ3" s="256"/>
      <c r="CB3" s="256">
        <v>2022</v>
      </c>
      <c r="CC3" s="256"/>
      <c r="CD3" s="256"/>
      <c r="CE3" s="256"/>
      <c r="CG3" s="256">
        <v>2023</v>
      </c>
      <c r="CH3" s="256"/>
      <c r="CI3" s="256"/>
      <c r="CJ3" s="256"/>
    </row>
    <row r="4" spans="1:89" s="35" customFormat="1" x14ac:dyDescent="0.2">
      <c r="A4" s="41" t="s">
        <v>41</v>
      </c>
      <c r="B4" s="36" t="s">
        <v>42</v>
      </c>
      <c r="C4" s="36"/>
      <c r="D4" s="36"/>
      <c r="E4" s="40"/>
      <c r="F4" s="41" t="s">
        <v>30</v>
      </c>
      <c r="G4" s="41" t="s">
        <v>83</v>
      </c>
      <c r="H4" s="41" t="s">
        <v>32</v>
      </c>
      <c r="I4" s="41"/>
      <c r="J4" s="41" t="s">
        <v>30</v>
      </c>
      <c r="K4" s="41" t="s">
        <v>84</v>
      </c>
      <c r="L4" s="41" t="s">
        <v>31</v>
      </c>
      <c r="M4" s="41" t="s">
        <v>32</v>
      </c>
      <c r="N4" s="41"/>
      <c r="O4" s="41" t="s">
        <v>30</v>
      </c>
      <c r="P4" s="41" t="s">
        <v>83</v>
      </c>
      <c r="Q4" s="41" t="s">
        <v>32</v>
      </c>
      <c r="R4" s="38"/>
      <c r="S4" s="41" t="s">
        <v>30</v>
      </c>
      <c r="T4" s="41" t="s">
        <v>83</v>
      </c>
      <c r="U4" s="41" t="s">
        <v>32</v>
      </c>
      <c r="V4" s="41"/>
      <c r="W4" s="41" t="s">
        <v>30</v>
      </c>
      <c r="X4" s="41" t="s">
        <v>83</v>
      </c>
      <c r="Y4" s="41" t="s">
        <v>32</v>
      </c>
      <c r="Z4" s="41"/>
      <c r="AA4" s="41" t="s">
        <v>30</v>
      </c>
      <c r="AB4" s="41" t="s">
        <v>83</v>
      </c>
      <c r="AC4" s="41" t="s">
        <v>32</v>
      </c>
      <c r="AE4" s="41" t="s">
        <v>30</v>
      </c>
      <c r="AF4" s="41" t="s">
        <v>83</v>
      </c>
      <c r="AG4" s="41" t="s">
        <v>32</v>
      </c>
      <c r="AI4" s="41" t="s">
        <v>30</v>
      </c>
      <c r="AJ4" s="41" t="s">
        <v>83</v>
      </c>
      <c r="AK4" s="41" t="s">
        <v>32</v>
      </c>
      <c r="AL4" s="41"/>
      <c r="AM4" s="41" t="s">
        <v>30</v>
      </c>
      <c r="AN4" s="41" t="s">
        <v>83</v>
      </c>
      <c r="AO4" s="41" t="s">
        <v>32</v>
      </c>
      <c r="AQ4" s="41" t="s">
        <v>30</v>
      </c>
      <c r="AR4" s="41" t="s">
        <v>83</v>
      </c>
      <c r="AS4" s="41" t="s">
        <v>32</v>
      </c>
      <c r="AT4" s="40"/>
      <c r="AU4" s="41" t="s">
        <v>30</v>
      </c>
      <c r="AV4" s="41" t="s">
        <v>83</v>
      </c>
      <c r="AW4" s="41" t="s">
        <v>32</v>
      </c>
      <c r="AX4" s="38"/>
      <c r="AY4" s="41" t="s">
        <v>30</v>
      </c>
      <c r="AZ4" s="41" t="s">
        <v>83</v>
      </c>
      <c r="BA4" s="41" t="s">
        <v>32</v>
      </c>
      <c r="BC4" s="41" t="s">
        <v>30</v>
      </c>
      <c r="BD4" s="41" t="s">
        <v>83</v>
      </c>
      <c r="BE4" s="41" t="s">
        <v>32</v>
      </c>
      <c r="BF4" s="41"/>
      <c r="BG4" s="41" t="s">
        <v>30</v>
      </c>
      <c r="BH4" s="41" t="s">
        <v>83</v>
      </c>
      <c r="BI4" s="41" t="s">
        <v>32</v>
      </c>
      <c r="BJ4" s="41"/>
      <c r="BK4" s="68" t="s">
        <v>30</v>
      </c>
      <c r="BL4" s="68" t="s">
        <v>83</v>
      </c>
      <c r="BM4" s="68" t="s">
        <v>32</v>
      </c>
      <c r="BO4" s="68" t="s">
        <v>30</v>
      </c>
      <c r="BP4" s="68" t="s">
        <v>83</v>
      </c>
      <c r="BQ4" s="68" t="s">
        <v>32</v>
      </c>
      <c r="BS4" s="68" t="s">
        <v>30</v>
      </c>
      <c r="BT4" s="68" t="s">
        <v>83</v>
      </c>
      <c r="BU4" s="68" t="s">
        <v>32</v>
      </c>
      <c r="BW4" s="68" t="s">
        <v>30</v>
      </c>
      <c r="BX4" s="68" t="s">
        <v>31</v>
      </c>
      <c r="BY4" s="68" t="s">
        <v>32</v>
      </c>
      <c r="BZ4" s="68" t="s">
        <v>85</v>
      </c>
      <c r="CB4" s="68" t="s">
        <v>30</v>
      </c>
      <c r="CC4" s="68" t="s">
        <v>31</v>
      </c>
      <c r="CD4" s="68" t="s">
        <v>32</v>
      </c>
      <c r="CE4" s="68" t="s">
        <v>85</v>
      </c>
      <c r="CG4" s="68" t="s">
        <v>30</v>
      </c>
      <c r="CH4" s="68" t="s">
        <v>31</v>
      </c>
      <c r="CI4" s="68" t="s">
        <v>32</v>
      </c>
      <c r="CJ4" s="68" t="s">
        <v>85</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86</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86</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86</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86</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86</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86</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86</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86</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86</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76</v>
      </c>
      <c r="BL14" s="75" t="s">
        <v>76</v>
      </c>
      <c r="BM14" s="75" t="s">
        <v>76</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86</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86</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86</v>
      </c>
      <c r="D17" s="49">
        <f t="shared" si="2"/>
        <v>40416</v>
      </c>
      <c r="F17" s="77" t="s">
        <v>87</v>
      </c>
      <c r="G17" s="77" t="s">
        <v>87</v>
      </c>
      <c r="H17" s="77" t="s">
        <v>87</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86</v>
      </c>
      <c r="D18" s="49">
        <f t="shared" si="2"/>
        <v>40423</v>
      </c>
      <c r="F18" s="77" t="s">
        <v>87</v>
      </c>
      <c r="G18" s="77" t="s">
        <v>87</v>
      </c>
      <c r="H18" s="77" t="s">
        <v>87</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7" t="s">
        <v>88</v>
      </c>
      <c r="AZ18" s="257"/>
      <c r="BA18" s="257"/>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86</v>
      </c>
      <c r="D19" s="49">
        <f t="shared" si="2"/>
        <v>40430</v>
      </c>
      <c r="F19" s="77" t="s">
        <v>87</v>
      </c>
      <c r="G19" s="77" t="s">
        <v>87</v>
      </c>
      <c r="H19" s="77" t="s">
        <v>87</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7" t="s">
        <v>89</v>
      </c>
      <c r="AZ19" s="257"/>
      <c r="BA19" s="257"/>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86</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7" t="s">
        <v>90</v>
      </c>
      <c r="AZ20" s="257"/>
      <c r="BA20" s="257"/>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86</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7" t="s">
        <v>91</v>
      </c>
      <c r="AZ21" s="257"/>
      <c r="BA21" s="257"/>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86</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86</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86</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86</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86</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86</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86</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86</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86</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86</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86</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86</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86</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134</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34</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3">
        <v>2015</v>
      </c>
      <c r="AX2" s="253"/>
      <c r="AY2" s="253"/>
      <c r="AZ2" s="65"/>
      <c r="BA2" s="65"/>
      <c r="BB2" s="65">
        <v>2016</v>
      </c>
      <c r="BC2" s="65"/>
      <c r="BE2" s="65"/>
      <c r="BF2" s="65">
        <v>2017</v>
      </c>
      <c r="BG2" s="65"/>
      <c r="BH2" s="65"/>
      <c r="BI2" s="253">
        <v>2018</v>
      </c>
      <c r="BJ2" s="253"/>
      <c r="BK2" s="253"/>
      <c r="BL2" s="42"/>
      <c r="BM2" s="258">
        <v>2019</v>
      </c>
      <c r="BN2" s="258"/>
      <c r="BO2" s="258"/>
      <c r="BQ2" s="258">
        <v>2020</v>
      </c>
      <c r="BR2" s="258"/>
      <c r="BS2" s="258"/>
      <c r="BU2" s="258">
        <v>2021</v>
      </c>
      <c r="BV2" s="258"/>
      <c r="BW2" s="258"/>
      <c r="BY2" s="258">
        <v>2022</v>
      </c>
      <c r="BZ2" s="258"/>
      <c r="CA2" s="258"/>
      <c r="CC2" s="258">
        <v>2023</v>
      </c>
      <c r="CD2" s="258"/>
      <c r="CE2" s="258"/>
    </row>
    <row r="3" spans="1:87" x14ac:dyDescent="0.2">
      <c r="A3" s="65" t="s">
        <v>41</v>
      </c>
      <c r="B3" s="86" t="s">
        <v>42</v>
      </c>
      <c r="C3" s="86"/>
      <c r="D3" s="86"/>
      <c r="E3" s="65" t="s">
        <v>30</v>
      </c>
      <c r="F3" s="65" t="s">
        <v>31</v>
      </c>
      <c r="G3" s="65" t="s">
        <v>32</v>
      </c>
      <c r="H3" s="65"/>
      <c r="I3" s="65" t="s">
        <v>30</v>
      </c>
      <c r="J3" s="65" t="s">
        <v>31</v>
      </c>
      <c r="K3" s="65" t="s">
        <v>32</v>
      </c>
      <c r="L3" s="65"/>
      <c r="M3" s="65" t="s">
        <v>30</v>
      </c>
      <c r="N3" s="65" t="s">
        <v>31</v>
      </c>
      <c r="O3" s="65" t="s">
        <v>32</v>
      </c>
      <c r="P3" s="65"/>
      <c r="Q3" s="65" t="s">
        <v>30</v>
      </c>
      <c r="R3" s="65" t="s">
        <v>31</v>
      </c>
      <c r="S3" s="65" t="s">
        <v>32</v>
      </c>
      <c r="T3" s="65"/>
      <c r="U3" s="65" t="s">
        <v>30</v>
      </c>
      <c r="V3" s="65" t="s">
        <v>31</v>
      </c>
      <c r="W3" s="65" t="s">
        <v>32</v>
      </c>
      <c r="X3" s="65"/>
      <c r="Y3" s="65" t="s">
        <v>30</v>
      </c>
      <c r="Z3" s="65" t="s">
        <v>31</v>
      </c>
      <c r="AA3" s="65" t="s">
        <v>32</v>
      </c>
      <c r="AB3" s="87"/>
      <c r="AC3" s="65" t="s">
        <v>30</v>
      </c>
      <c r="AD3" s="65" t="s">
        <v>31</v>
      </c>
      <c r="AE3" s="65" t="s">
        <v>32</v>
      </c>
      <c r="AF3" s="65"/>
      <c r="AG3" s="65" t="s">
        <v>30</v>
      </c>
      <c r="AH3" s="65" t="s">
        <v>31</v>
      </c>
      <c r="AI3" s="65" t="s">
        <v>32</v>
      </c>
      <c r="AJ3" s="65"/>
      <c r="AK3" s="65" t="s">
        <v>30</v>
      </c>
      <c r="AL3" s="65" t="s">
        <v>31</v>
      </c>
      <c r="AM3" s="65" t="s">
        <v>32</v>
      </c>
      <c r="AN3" s="65"/>
      <c r="AO3" s="65" t="s">
        <v>30</v>
      </c>
      <c r="AP3" s="65" t="s">
        <v>31</v>
      </c>
      <c r="AQ3" s="65" t="s">
        <v>32</v>
      </c>
      <c r="AR3" s="65"/>
      <c r="AS3" s="65" t="s">
        <v>30</v>
      </c>
      <c r="AT3" s="65" t="s">
        <v>31</v>
      </c>
      <c r="AU3" s="65" t="s">
        <v>32</v>
      </c>
      <c r="AV3" s="65"/>
      <c r="AW3" s="65" t="s">
        <v>30</v>
      </c>
      <c r="AX3" s="65" t="s">
        <v>31</v>
      </c>
      <c r="AY3" s="65" t="s">
        <v>32</v>
      </c>
      <c r="AZ3" s="65"/>
      <c r="BA3" s="65" t="s">
        <v>30</v>
      </c>
      <c r="BB3" s="65" t="s">
        <v>31</v>
      </c>
      <c r="BC3" s="65" t="s">
        <v>32</v>
      </c>
      <c r="BD3" s="65"/>
      <c r="BE3" s="65" t="s">
        <v>30</v>
      </c>
      <c r="BF3" s="65" t="s">
        <v>31</v>
      </c>
      <c r="BG3" s="65" t="s">
        <v>32</v>
      </c>
      <c r="BH3" s="65"/>
      <c r="BI3" s="65" t="s">
        <v>30</v>
      </c>
      <c r="BJ3" s="65" t="s">
        <v>31</v>
      </c>
      <c r="BK3" s="65" t="s">
        <v>32</v>
      </c>
      <c r="BL3" s="65"/>
      <c r="BM3" s="88" t="s">
        <v>30</v>
      </c>
      <c r="BN3" s="88" t="s">
        <v>31</v>
      </c>
      <c r="BO3" s="88" t="s">
        <v>32</v>
      </c>
      <c r="BQ3" s="88" t="s">
        <v>30</v>
      </c>
      <c r="BR3" s="88" t="s">
        <v>31</v>
      </c>
      <c r="BS3" s="88" t="s">
        <v>32</v>
      </c>
      <c r="BU3" s="88" t="s">
        <v>30</v>
      </c>
      <c r="BV3" s="88" t="s">
        <v>31</v>
      </c>
      <c r="BW3" s="88" t="s">
        <v>32</v>
      </c>
      <c r="BY3" s="88" t="s">
        <v>30</v>
      </c>
      <c r="BZ3" s="88" t="s">
        <v>31</v>
      </c>
      <c r="CA3" s="88" t="s">
        <v>32</v>
      </c>
      <c r="CC3" s="88" t="s">
        <v>30</v>
      </c>
      <c r="CD3" s="88" t="s">
        <v>31</v>
      </c>
      <c r="CE3" s="88" t="s">
        <v>32</v>
      </c>
    </row>
    <row r="4" spans="1:87" x14ac:dyDescent="0.2">
      <c r="A4" s="42">
        <v>34</v>
      </c>
      <c r="B4" s="89">
        <v>40410</v>
      </c>
      <c r="C4" s="42" t="s">
        <v>86</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86</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76</v>
      </c>
      <c r="BW5" s="90">
        <v>48</v>
      </c>
      <c r="CC5" s="62">
        <v>825</v>
      </c>
      <c r="CD5" s="42" t="s">
        <v>86</v>
      </c>
      <c r="CE5" s="42">
        <v>22</v>
      </c>
      <c r="CF5" s="97"/>
      <c r="CG5" s="97"/>
      <c r="CH5" s="97"/>
      <c r="CI5" s="97"/>
    </row>
    <row r="6" spans="1:87" x14ac:dyDescent="0.2">
      <c r="A6" s="42">
        <f t="shared" si="0"/>
        <v>36</v>
      </c>
      <c r="B6" s="89">
        <f t="shared" si="1"/>
        <v>40424</v>
      </c>
      <c r="C6" s="42" t="s">
        <v>86</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76</v>
      </c>
      <c r="BW6" s="90">
        <v>48</v>
      </c>
      <c r="CC6" s="62">
        <v>108</v>
      </c>
      <c r="CD6" s="42" t="s">
        <v>86</v>
      </c>
      <c r="CE6" s="42">
        <v>47</v>
      </c>
      <c r="CF6" s="97"/>
      <c r="CG6" s="97"/>
      <c r="CH6" s="97"/>
      <c r="CI6" s="97"/>
    </row>
    <row r="7" spans="1:87" x14ac:dyDescent="0.2">
      <c r="A7" s="42">
        <f t="shared" si="0"/>
        <v>37</v>
      </c>
      <c r="B7" s="89">
        <f t="shared" si="1"/>
        <v>40431</v>
      </c>
      <c r="C7" s="42" t="s">
        <v>86</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86</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86</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86</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86</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86</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86</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92</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86</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86</v>
      </c>
      <c r="CE14" s="42">
        <v>354</v>
      </c>
      <c r="CF14" s="97"/>
      <c r="CG14" s="97"/>
      <c r="CH14" s="97"/>
      <c r="CI14" s="97"/>
    </row>
    <row r="15" spans="1:87" ht="13.5" thickBot="1" x14ac:dyDescent="0.25">
      <c r="A15" s="42">
        <f t="shared" si="0"/>
        <v>45</v>
      </c>
      <c r="B15" s="89">
        <f t="shared" si="1"/>
        <v>40487</v>
      </c>
      <c r="C15" s="42" t="s">
        <v>86</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86</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93</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86</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94</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86</v>
      </c>
      <c r="D18" s="89">
        <f t="shared" si="2"/>
        <v>40514</v>
      </c>
      <c r="E18" s="90"/>
      <c r="F18" s="90"/>
      <c r="G18" s="90" t="s">
        <v>95</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96</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86</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86</v>
      </c>
      <c r="D20" s="89">
        <f t="shared" si="2"/>
        <v>40528</v>
      </c>
      <c r="AO20" s="35"/>
      <c r="AP20" s="38"/>
      <c r="AQ20" s="38"/>
      <c r="BA20" s="42"/>
      <c r="BB20" s="38"/>
      <c r="BC20" s="38"/>
    </row>
    <row r="21" spans="1:86" x14ac:dyDescent="0.2">
      <c r="AO21" s="42"/>
      <c r="AP21" s="38"/>
      <c r="AQ21" s="38"/>
      <c r="BA21" s="104" t="s">
        <v>97</v>
      </c>
      <c r="BB21" s="38"/>
      <c r="BC21" s="38"/>
    </row>
    <row r="22" spans="1:86" x14ac:dyDescent="0.2">
      <c r="AO22" s="38"/>
      <c r="AP22" s="38"/>
      <c r="AQ22" s="38"/>
      <c r="BA22" s="38"/>
      <c r="BB22" s="38"/>
      <c r="BC22" s="38"/>
    </row>
    <row r="23" spans="1:86" x14ac:dyDescent="0.2">
      <c r="A23" s="35" t="s">
        <v>98</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136</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99</v>
      </c>
      <c r="F2" s="264"/>
      <c r="G2" s="264"/>
      <c r="H2" s="264"/>
      <c r="I2" s="264"/>
      <c r="J2" s="264"/>
      <c r="K2" s="264"/>
      <c r="L2" s="264"/>
      <c r="M2" s="264"/>
      <c r="N2" s="264"/>
      <c r="O2" s="264"/>
      <c r="P2" s="108"/>
      <c r="Q2" s="264" t="s">
        <v>99</v>
      </c>
      <c r="R2" s="264"/>
      <c r="S2" s="264"/>
      <c r="T2" s="264"/>
      <c r="U2" s="264"/>
      <c r="V2" s="264"/>
      <c r="W2" s="264"/>
      <c r="X2" s="264"/>
      <c r="Y2" s="264"/>
      <c r="Z2" s="264"/>
      <c r="AA2" s="264"/>
      <c r="AB2" s="109"/>
      <c r="AC2" s="264" t="s">
        <v>99</v>
      </c>
      <c r="AD2" s="264"/>
      <c r="AE2" s="264"/>
      <c r="AF2" s="264"/>
      <c r="AG2" s="264"/>
      <c r="AH2" s="264"/>
      <c r="AI2" s="264"/>
      <c r="AJ2" s="264"/>
      <c r="AK2" s="264"/>
      <c r="AL2" s="264"/>
      <c r="AM2" s="264"/>
      <c r="AO2" s="265" t="s">
        <v>99</v>
      </c>
      <c r="AP2" s="265"/>
      <c r="AQ2" s="265"/>
      <c r="AR2" s="265"/>
      <c r="AS2" s="265"/>
      <c r="AT2" s="265"/>
      <c r="AU2" s="265"/>
      <c r="AV2" s="265"/>
      <c r="AW2" s="265"/>
      <c r="AX2" s="265"/>
      <c r="AY2" s="265"/>
      <c r="BE2" s="107"/>
      <c r="BF2" s="107"/>
      <c r="BG2" s="107"/>
      <c r="BH2" s="107"/>
    </row>
    <row r="3" spans="1:83" s="35" customFormat="1" x14ac:dyDescent="0.2">
      <c r="A3" s="38" t="s">
        <v>34</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41</v>
      </c>
      <c r="B4" s="36" t="s">
        <v>42</v>
      </c>
      <c r="C4" s="36"/>
      <c r="D4" s="36"/>
      <c r="E4" s="41" t="s">
        <v>30</v>
      </c>
      <c r="F4" s="41" t="s">
        <v>31</v>
      </c>
      <c r="G4" s="41" t="s">
        <v>32</v>
      </c>
      <c r="H4" s="38"/>
      <c r="I4" s="41" t="s">
        <v>30</v>
      </c>
      <c r="J4" s="41" t="s">
        <v>31</v>
      </c>
      <c r="K4" s="41" t="s">
        <v>32</v>
      </c>
      <c r="L4" s="38"/>
      <c r="M4" s="41" t="s">
        <v>30</v>
      </c>
      <c r="N4" s="41" t="s">
        <v>31</v>
      </c>
      <c r="O4" s="41" t="s">
        <v>32</v>
      </c>
      <c r="P4" s="41"/>
      <c r="Q4" s="41" t="s">
        <v>30</v>
      </c>
      <c r="R4" s="41" t="s">
        <v>31</v>
      </c>
      <c r="S4" s="41" t="s">
        <v>32</v>
      </c>
      <c r="T4" s="38"/>
      <c r="U4" s="41" t="s">
        <v>30</v>
      </c>
      <c r="V4" s="41" t="s">
        <v>31</v>
      </c>
      <c r="W4" s="41" t="s">
        <v>32</v>
      </c>
      <c r="X4" s="38"/>
      <c r="Y4" s="41" t="s">
        <v>30</v>
      </c>
      <c r="Z4" s="41" t="s">
        <v>31</v>
      </c>
      <c r="AA4" s="41" t="s">
        <v>32</v>
      </c>
      <c r="AC4" s="41" t="s">
        <v>30</v>
      </c>
      <c r="AD4" s="41" t="s">
        <v>31</v>
      </c>
      <c r="AE4" s="41" t="s">
        <v>32</v>
      </c>
      <c r="AG4" s="41" t="s">
        <v>30</v>
      </c>
      <c r="AH4" s="41" t="s">
        <v>31</v>
      </c>
      <c r="AI4" s="41" t="s">
        <v>32</v>
      </c>
      <c r="AK4" s="41" t="s">
        <v>30</v>
      </c>
      <c r="AL4" s="41" t="s">
        <v>31</v>
      </c>
      <c r="AM4" s="41" t="s">
        <v>32</v>
      </c>
      <c r="AN4" s="40"/>
      <c r="AO4" s="41" t="s">
        <v>30</v>
      </c>
      <c r="AP4" s="41" t="s">
        <v>31</v>
      </c>
      <c r="AQ4" s="41" t="s">
        <v>32</v>
      </c>
      <c r="AS4" s="41" t="s">
        <v>30</v>
      </c>
      <c r="AT4" s="41" t="s">
        <v>31</v>
      </c>
      <c r="AU4" s="41" t="s">
        <v>32</v>
      </c>
      <c r="AV4" s="116"/>
      <c r="AW4" s="41" t="s">
        <v>30</v>
      </c>
      <c r="AX4" s="41" t="s">
        <v>31</v>
      </c>
      <c r="AY4" s="41" t="s">
        <v>32</v>
      </c>
      <c r="BA4" s="41" t="s">
        <v>30</v>
      </c>
      <c r="BB4" s="41" t="s">
        <v>31</v>
      </c>
      <c r="BC4" s="41" t="s">
        <v>32</v>
      </c>
      <c r="BD4" s="117"/>
      <c r="BE4" s="41" t="s">
        <v>30</v>
      </c>
      <c r="BF4" s="41" t="s">
        <v>31</v>
      </c>
      <c r="BG4" s="41" t="s">
        <v>32</v>
      </c>
      <c r="BH4" s="41"/>
      <c r="BI4" s="41" t="s">
        <v>30</v>
      </c>
      <c r="BJ4" s="41" t="s">
        <v>31</v>
      </c>
      <c r="BK4" s="117" t="s">
        <v>32</v>
      </c>
      <c r="BM4" s="41" t="s">
        <v>30</v>
      </c>
      <c r="BN4" s="41" t="s">
        <v>31</v>
      </c>
      <c r="BO4" s="117" t="s">
        <v>32</v>
      </c>
      <c r="BQ4" s="41" t="s">
        <v>30</v>
      </c>
      <c r="BR4" s="41" t="s">
        <v>31</v>
      </c>
      <c r="BS4" s="117" t="s">
        <v>32</v>
      </c>
      <c r="BU4" s="118" t="s">
        <v>30</v>
      </c>
      <c r="BV4" s="66" t="s">
        <v>31</v>
      </c>
      <c r="BW4" s="113" t="s">
        <v>32</v>
      </c>
      <c r="BX4" s="174"/>
      <c r="BY4" s="66" t="s">
        <v>30</v>
      </c>
      <c r="BZ4" s="66" t="s">
        <v>31</v>
      </c>
      <c r="CA4" s="113" t="s">
        <v>32</v>
      </c>
      <c r="CC4" s="118" t="s">
        <v>30</v>
      </c>
      <c r="CD4" s="66" t="s">
        <v>31</v>
      </c>
      <c r="CE4" s="113" t="s">
        <v>32</v>
      </c>
    </row>
    <row r="5" spans="1:83" x14ac:dyDescent="0.2">
      <c r="A5" s="48">
        <v>34</v>
      </c>
      <c r="B5" s="49">
        <v>40410</v>
      </c>
      <c r="C5" s="42" t="s">
        <v>86</v>
      </c>
      <c r="D5" s="49">
        <v>40416</v>
      </c>
      <c r="I5" s="55"/>
      <c r="J5" s="55"/>
      <c r="K5" s="55"/>
      <c r="M5" s="55"/>
      <c r="N5" s="55"/>
      <c r="O5" s="55"/>
      <c r="Q5" s="55"/>
      <c r="R5" s="55"/>
      <c r="S5" s="55"/>
      <c r="U5" s="55"/>
      <c r="V5" s="55"/>
      <c r="W5" s="55"/>
      <c r="AG5" s="48"/>
      <c r="AH5" s="48"/>
      <c r="AS5" s="42" t="s">
        <v>100</v>
      </c>
      <c r="AT5" s="48"/>
      <c r="AU5" s="48"/>
      <c r="AV5" s="119"/>
      <c r="AW5" s="73" t="s">
        <v>100</v>
      </c>
      <c r="AX5" s="55"/>
      <c r="AY5" s="55"/>
      <c r="BA5" s="73" t="s">
        <v>100</v>
      </c>
      <c r="BB5" s="55"/>
      <c r="BC5" s="55"/>
      <c r="BD5" s="120"/>
      <c r="BE5" s="73" t="s">
        <v>100</v>
      </c>
      <c r="BG5" s="121"/>
      <c r="BI5" s="73" t="s">
        <v>100</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86</v>
      </c>
      <c r="D6" s="49">
        <f t="shared" ref="D6:D18" si="2">D5+7</f>
        <v>40423</v>
      </c>
      <c r="E6" s="55" t="s">
        <v>100</v>
      </c>
      <c r="I6" s="55" t="s">
        <v>100</v>
      </c>
      <c r="J6" s="55"/>
      <c r="K6" s="55"/>
      <c r="M6" s="55" t="s">
        <v>100</v>
      </c>
      <c r="N6" s="55"/>
      <c r="O6" s="55"/>
      <c r="Q6" s="55" t="s">
        <v>100</v>
      </c>
      <c r="R6" s="55"/>
      <c r="S6" s="55"/>
      <c r="U6" s="55" t="s">
        <v>100</v>
      </c>
      <c r="V6" s="55"/>
      <c r="W6" s="55"/>
      <c r="Y6" s="55"/>
      <c r="AC6" s="55" t="s">
        <v>100</v>
      </c>
      <c r="AG6" s="48" t="s">
        <v>100</v>
      </c>
      <c r="AH6" s="48"/>
      <c r="AK6" s="48" t="s">
        <v>100</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86</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86</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86</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86</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86</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101</v>
      </c>
      <c r="AT11" s="48">
        <v>19</v>
      </c>
      <c r="AU11" s="48">
        <v>118</v>
      </c>
      <c r="AV11" s="119"/>
      <c r="AW11" s="73">
        <v>1881</v>
      </c>
      <c r="AX11" s="55">
        <v>11</v>
      </c>
      <c r="AY11" s="55">
        <v>65</v>
      </c>
      <c r="BA11" s="73">
        <v>2107</v>
      </c>
      <c r="BB11" s="55"/>
      <c r="BC11" s="55">
        <v>14</v>
      </c>
      <c r="BD11" s="120"/>
      <c r="BE11" s="38" t="s">
        <v>102</v>
      </c>
      <c r="BF11" s="48">
        <v>0</v>
      </c>
      <c r="BG11" s="136">
        <v>4</v>
      </c>
      <c r="BI11" s="38" t="s">
        <v>103</v>
      </c>
      <c r="BJ11" s="48">
        <v>0</v>
      </c>
      <c r="BK11" s="119">
        <v>7</v>
      </c>
      <c r="BM11" s="134">
        <v>4160</v>
      </c>
      <c r="BN11" s="127">
        <v>0</v>
      </c>
      <c r="BO11" s="135">
        <v>5</v>
      </c>
      <c r="BQ11" s="134">
        <v>1160</v>
      </c>
      <c r="BR11" s="134">
        <v>0</v>
      </c>
      <c r="BS11" s="129">
        <v>3</v>
      </c>
      <c r="BT11" s="126"/>
      <c r="BU11" s="137" t="s">
        <v>104</v>
      </c>
      <c r="BV11" s="131">
        <v>0</v>
      </c>
      <c r="BW11" s="132">
        <v>13</v>
      </c>
      <c r="BX11" s="165"/>
      <c r="BY11" s="138" t="s">
        <v>105</v>
      </c>
      <c r="BZ11">
        <v>1</v>
      </c>
      <c r="CA11">
        <v>25</v>
      </c>
      <c r="CB11" s="165"/>
      <c r="CC11" s="170">
        <v>2896</v>
      </c>
      <c r="CD11" s="133">
        <v>2</v>
      </c>
      <c r="CE11" s="172">
        <v>18</v>
      </c>
    </row>
    <row r="12" spans="1:83" ht="14.25" customHeight="1" x14ac:dyDescent="0.2">
      <c r="A12" s="48">
        <f t="shared" si="0"/>
        <v>41</v>
      </c>
      <c r="B12" s="49">
        <f t="shared" si="1"/>
        <v>40459</v>
      </c>
      <c r="C12" s="42" t="s">
        <v>86</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106</v>
      </c>
      <c r="AL12" s="55">
        <v>24</v>
      </c>
      <c r="AM12" s="55">
        <v>19</v>
      </c>
      <c r="AN12" s="55"/>
      <c r="AO12" s="53" t="s">
        <v>107</v>
      </c>
      <c r="AP12" s="73">
        <v>6</v>
      </c>
      <c r="AQ12" s="73">
        <v>31</v>
      </c>
      <c r="AR12" s="125"/>
      <c r="AS12" s="48">
        <v>330</v>
      </c>
      <c r="AT12" s="48">
        <v>19</v>
      </c>
      <c r="AU12" s="48">
        <v>121</v>
      </c>
      <c r="AV12" s="119"/>
      <c r="AW12" s="53" t="s">
        <v>108</v>
      </c>
      <c r="AX12" s="55"/>
      <c r="AY12" s="55"/>
      <c r="BA12" s="53" t="s">
        <v>109</v>
      </c>
      <c r="BB12" s="55"/>
      <c r="BC12" s="55"/>
      <c r="BD12" s="120"/>
      <c r="BE12" s="267" t="s">
        <v>110</v>
      </c>
      <c r="BF12" s="268"/>
      <c r="BG12" s="269"/>
      <c r="BH12" s="139"/>
      <c r="BI12" s="272" t="s">
        <v>110</v>
      </c>
      <c r="BJ12" s="268"/>
      <c r="BK12" s="273"/>
      <c r="BM12" s="140" t="s">
        <v>111</v>
      </c>
      <c r="BN12" s="127">
        <v>0</v>
      </c>
      <c r="BO12" s="141">
        <v>7</v>
      </c>
      <c r="BQ12" s="142" t="s">
        <v>112</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86</v>
      </c>
      <c r="D13" s="49">
        <f t="shared" si="2"/>
        <v>40472</v>
      </c>
      <c r="E13" s="55" t="s">
        <v>113</v>
      </c>
      <c r="F13" s="77" t="s">
        <v>114</v>
      </c>
      <c r="G13" s="77" t="s">
        <v>114</v>
      </c>
      <c r="I13" s="55" t="s">
        <v>113</v>
      </c>
      <c r="J13" s="77" t="s">
        <v>114</v>
      </c>
      <c r="K13" s="77" t="s">
        <v>114</v>
      </c>
      <c r="M13" s="55" t="s">
        <v>113</v>
      </c>
      <c r="N13" s="77" t="s">
        <v>114</v>
      </c>
      <c r="O13" s="77" t="s">
        <v>114</v>
      </c>
      <c r="Q13" s="55" t="s">
        <v>113</v>
      </c>
      <c r="R13" s="77" t="s">
        <v>114</v>
      </c>
      <c r="S13" s="77" t="s">
        <v>114</v>
      </c>
      <c r="U13" s="55" t="s">
        <v>113</v>
      </c>
      <c r="V13" s="77" t="s">
        <v>114</v>
      </c>
      <c r="W13" s="77" t="s">
        <v>114</v>
      </c>
      <c r="Y13" s="55" t="s">
        <v>113</v>
      </c>
      <c r="Z13" s="77" t="s">
        <v>114</v>
      </c>
      <c r="AA13" s="77" t="s">
        <v>114</v>
      </c>
      <c r="AC13" s="55" t="s">
        <v>113</v>
      </c>
      <c r="AD13" s="77" t="s">
        <v>114</v>
      </c>
      <c r="AE13" s="77" t="s">
        <v>114</v>
      </c>
      <c r="AG13" s="48" t="s">
        <v>113</v>
      </c>
      <c r="AH13" s="50" t="s">
        <v>114</v>
      </c>
      <c r="AI13" s="77" t="s">
        <v>114</v>
      </c>
      <c r="AK13" s="42" t="s">
        <v>113</v>
      </c>
      <c r="AL13" s="143" t="s">
        <v>114</v>
      </c>
      <c r="AM13" s="143" t="s">
        <v>114</v>
      </c>
      <c r="AN13" s="55"/>
      <c r="AO13" s="73" t="s">
        <v>115</v>
      </c>
      <c r="AP13" s="143" t="s">
        <v>114</v>
      </c>
      <c r="AQ13" s="143" t="s">
        <v>114</v>
      </c>
      <c r="AR13" s="73"/>
      <c r="AS13" s="42">
        <v>399</v>
      </c>
      <c r="AT13" s="48">
        <v>56</v>
      </c>
      <c r="AU13" s="48">
        <v>128</v>
      </c>
      <c r="AV13" s="119"/>
      <c r="AW13" s="73" t="s">
        <v>115</v>
      </c>
      <c r="AX13" s="55"/>
      <c r="AY13" s="55"/>
      <c r="BA13" s="73" t="s">
        <v>113</v>
      </c>
      <c r="BB13" s="55"/>
      <c r="BC13" s="55"/>
      <c r="BD13" s="120"/>
      <c r="BE13" s="270"/>
      <c r="BF13" s="270"/>
      <c r="BG13" s="271"/>
      <c r="BH13" s="139"/>
      <c r="BI13" s="274"/>
      <c r="BJ13" s="270"/>
      <c r="BK13" s="275"/>
      <c r="BM13" s="276" t="s">
        <v>116</v>
      </c>
      <c r="BN13" s="277"/>
      <c r="BO13" s="278"/>
      <c r="BQ13" s="276" t="s">
        <v>116</v>
      </c>
      <c r="BR13" s="277"/>
      <c r="BS13" s="278"/>
      <c r="BU13" s="279" t="s">
        <v>116</v>
      </c>
      <c r="BV13" s="280"/>
      <c r="BW13" s="281"/>
      <c r="BX13" s="165"/>
      <c r="BY13" s="259" t="s">
        <v>116</v>
      </c>
      <c r="BZ13" s="259"/>
      <c r="CA13" s="259"/>
      <c r="CB13" s="165"/>
      <c r="CC13" s="181">
        <v>3626</v>
      </c>
      <c r="CD13" s="262" t="s">
        <v>116</v>
      </c>
      <c r="CE13" s="263"/>
    </row>
    <row r="14" spans="1:83" x14ac:dyDescent="0.2">
      <c r="A14" s="48">
        <f t="shared" si="0"/>
        <v>43</v>
      </c>
      <c r="B14" s="49">
        <f t="shared" si="1"/>
        <v>40473</v>
      </c>
      <c r="C14" s="42" t="s">
        <v>86</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86</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86</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86</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86</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86</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86</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86</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117</v>
      </c>
      <c r="AT21" s="55">
        <v>3267</v>
      </c>
      <c r="AU21" s="48">
        <v>1653</v>
      </c>
      <c r="AV21" s="119"/>
      <c r="AW21" s="53" t="s">
        <v>118</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86</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119</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86</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120</v>
      </c>
      <c r="BB23" s="149">
        <v>527</v>
      </c>
      <c r="BC23" s="73">
        <v>843</v>
      </c>
      <c r="BD23" s="150"/>
      <c r="BF23" s="48">
        <v>416</v>
      </c>
      <c r="BG23" s="124">
        <v>790</v>
      </c>
      <c r="BI23" s="147">
        <v>7296</v>
      </c>
      <c r="BJ23" s="38">
        <v>745</v>
      </c>
      <c r="BK23" s="119">
        <v>847</v>
      </c>
      <c r="BM23" s="142" t="s">
        <v>121</v>
      </c>
      <c r="BN23" s="151">
        <v>649</v>
      </c>
      <c r="BO23" s="135">
        <v>47</v>
      </c>
      <c r="BQ23" s="134">
        <v>7102</v>
      </c>
      <c r="BR23" s="134">
        <v>2327</v>
      </c>
      <c r="BS23" s="129">
        <v>41</v>
      </c>
      <c r="BT23" s="126"/>
      <c r="BU23" s="152" t="s">
        <v>122</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86</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86</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123</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86</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124</v>
      </c>
      <c r="BZ26" s="133"/>
      <c r="CA26" s="133">
        <v>805</v>
      </c>
      <c r="CB26" s="165"/>
      <c r="CC26" s="170">
        <v>15535</v>
      </c>
      <c r="CD26" s="164"/>
      <c r="CE26" s="172">
        <v>704</v>
      </c>
    </row>
    <row r="27" spans="1:83" ht="14.25" x14ac:dyDescent="0.2">
      <c r="A27" s="48">
        <v>4</v>
      </c>
      <c r="B27" s="49">
        <f t="shared" si="3"/>
        <v>40200</v>
      </c>
      <c r="C27" s="42" t="s">
        <v>86</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125</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86</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86</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86</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86</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86</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132</v>
      </c>
      <c r="CD32" s="133"/>
      <c r="CE32" s="172">
        <v>1485</v>
      </c>
    </row>
    <row r="33" spans="1:83" ht="15" thickBot="1" x14ac:dyDescent="0.25">
      <c r="A33" s="48">
        <v>10</v>
      </c>
      <c r="B33" s="49">
        <f t="shared" si="3"/>
        <v>40242</v>
      </c>
      <c r="C33" s="42" t="s">
        <v>86</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133</v>
      </c>
      <c r="CD33" s="138"/>
      <c r="CE33" s="172">
        <v>1551</v>
      </c>
    </row>
    <row r="34" spans="1:83" x14ac:dyDescent="0.2">
      <c r="A34" s="48">
        <v>11</v>
      </c>
      <c r="B34" s="49">
        <f t="shared" si="3"/>
        <v>40249</v>
      </c>
      <c r="C34" s="42" t="s">
        <v>86</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86</v>
      </c>
      <c r="D35" s="49">
        <f t="shared" si="4"/>
        <v>40262</v>
      </c>
      <c r="M35" s="48"/>
      <c r="N35" s="48"/>
      <c r="O35" s="48"/>
      <c r="U35" s="55"/>
      <c r="V35" s="55"/>
      <c r="AG35" s="48"/>
      <c r="AH35" s="48"/>
      <c r="AS35" s="62" t="s">
        <v>126</v>
      </c>
      <c r="AV35" s="122"/>
      <c r="AW35" s="62" t="s">
        <v>126</v>
      </c>
      <c r="BA35" s="62" t="s">
        <v>126</v>
      </c>
      <c r="BD35" s="122"/>
      <c r="BE35" s="62" t="s">
        <v>127</v>
      </c>
      <c r="BI35" s="62" t="s">
        <v>127</v>
      </c>
      <c r="BM35" s="62" t="s">
        <v>127</v>
      </c>
      <c r="BQ35" s="62" t="s">
        <v>127</v>
      </c>
      <c r="BU35" t="s">
        <v>127</v>
      </c>
      <c r="BY35" t="s">
        <v>127</v>
      </c>
      <c r="CC35" s="167"/>
      <c r="CD35" s="167"/>
      <c r="CE35" s="179"/>
    </row>
    <row r="36" spans="1:83" ht="13.15" customHeight="1" x14ac:dyDescent="0.2">
      <c r="U36" s="55"/>
      <c r="V36" s="55"/>
      <c r="AK36" s="260" t="s">
        <v>128</v>
      </c>
      <c r="AL36" s="260"/>
      <c r="AS36" s="62" t="s">
        <v>129</v>
      </c>
      <c r="AV36" s="122"/>
      <c r="AW36" s="62" t="s">
        <v>129</v>
      </c>
      <c r="BA36" s="62" t="s">
        <v>129</v>
      </c>
      <c r="BD36" s="122"/>
      <c r="BE36" s="62" t="s">
        <v>130</v>
      </c>
      <c r="BI36" s="62" t="s">
        <v>130</v>
      </c>
      <c r="BM36" s="62" t="s">
        <v>130</v>
      </c>
      <c r="BQ36" s="62" t="s">
        <v>130</v>
      </c>
      <c r="BU36" t="s">
        <v>130</v>
      </c>
      <c r="BY36" t="s">
        <v>130</v>
      </c>
    </row>
    <row r="37" spans="1:83" x14ac:dyDescent="0.2">
      <c r="AK37" s="260"/>
      <c r="AL37" s="260"/>
      <c r="AV37" s="122"/>
      <c r="BD37" s="122"/>
      <c r="BQ37" s="62" t="s">
        <v>131</v>
      </c>
      <c r="CC37" t="s">
        <v>127</v>
      </c>
    </row>
    <row r="38" spans="1:83" x14ac:dyDescent="0.2">
      <c r="A38" s="35" t="s">
        <v>98</v>
      </c>
      <c r="AK38" s="260"/>
      <c r="AL38" s="260"/>
      <c r="AV38" s="122"/>
      <c r="BD38" s="122"/>
      <c r="CC38" t="s">
        <v>130</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Lindke, Kenneth@Wildlife</cp:lastModifiedBy>
  <cp:revision/>
  <dcterms:created xsi:type="dcterms:W3CDTF">2004-07-26T22:42:45Z</dcterms:created>
  <dcterms:modified xsi:type="dcterms:W3CDTF">2025-03-12T17:55:37Z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