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Annual Run Size analyses 2024/trapping summaries/"/>
    </mc:Choice>
  </mc:AlternateContent>
  <xr:revisionPtr revIDLastSave="77" documentId="8_{8343EA32-1BE2-4002-AEC2-4D9A3619C8AA}" xr6:coauthVersionLast="47" xr6:coauthVersionMax="47" xr10:uidLastSave="{B54D4BE6-38A3-4C05-92C8-636690E67FB6}"/>
  <bookViews>
    <workbookView xWindow="28680" yWindow="-120" windowWidth="29040" windowHeight="1584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R26" i="13"/>
  <c r="L26" i="13"/>
  <c r="K26" i="13"/>
  <c r="S25" i="13"/>
  <c r="R25" i="13"/>
  <c r="L25" i="13"/>
  <c r="K25" i="13"/>
  <c r="S24" i="13"/>
  <c r="R24" i="13"/>
  <c r="L24" i="13"/>
  <c r="K24" i="13"/>
  <c r="S23" i="13"/>
  <c r="R23" i="13"/>
  <c r="L23" i="13"/>
  <c r="K23" i="13"/>
  <c r="S22" i="13"/>
  <c r="R22" i="13"/>
  <c r="L22" i="13"/>
  <c r="K22" i="13"/>
  <c r="S21" i="13"/>
  <c r="R21" i="13"/>
  <c r="L21" i="13"/>
  <c r="K21" i="13"/>
  <c r="S20" i="13"/>
  <c r="R20" i="13"/>
  <c r="L20" i="13"/>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26" i="13" l="1"/>
  <c r="AB26" i="13"/>
  <c r="AC25" i="13"/>
  <c r="AC23" i="13"/>
  <c r="AB23" i="13"/>
  <c r="AB25" i="13"/>
  <c r="AC24" i="13"/>
  <c r="AB24" i="13"/>
  <c r="AC22" i="13"/>
  <c r="AB22" i="13"/>
  <c r="AC21" i="13"/>
  <c r="AB21"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<sst xmlns="http://schemas.openxmlformats.org/spreadsheetml/2006/main" count="691" uniqueCount="179">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</sst>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26" workbookViewId="0">
      <selection activeCell="R32" sqref="R3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176</v>
      </c>
      <c r="B51" s="33"/>
      <c r="C51" s="33"/>
      <c r="D51" s="33"/>
      <c r="E51" s="33"/>
    </row>
    <row r="52" spans="1:32" x14ac:dyDescent="0.2">
      <c r="A52" s="33" t="s">
        <v>71</v>
      </c>
      <c r="B52" s="33"/>
      <c r="C52" s="33"/>
      <c r="D52" s="33"/>
      <c r="E52" s="33"/>
    </row>
    <row r="53" spans="1:32" x14ac:dyDescent="0.2">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84</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4.25" x14ac:dyDescent="0.2">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176</v>
      </c>
      <c r="B33" s="57"/>
      <c r="C33" s="57"/>
      <c r="D33" s="57"/>
      <c r="E33" s="57"/>
      <c r="AA33" s="59"/>
    </row>
    <row r="34" spans="1:27" x14ac:dyDescent="0.2">
      <c r="A34" s="33" t="s">
        <v>83</v>
      </c>
      <c r="B34" s="57"/>
      <c r="C34" s="57"/>
      <c r="D34" s="57"/>
      <c r="E34" s="57"/>
    </row>
    <row r="35" spans="1:27" x14ac:dyDescent="0.2">
      <c r="A35" s="58" t="s">
        <v>141</v>
      </c>
    </row>
    <row r="36" spans="1:27" x14ac:dyDescent="0.2">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R26" sqref="R26"/>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161</v>
      </c>
      <c r="AB1" s="38"/>
      <c r="AC1" s="38"/>
      <c r="AD1" s="38"/>
    </row>
    <row r="2" spans="1:30" x14ac:dyDescent="0.2">
      <c r="F2" s="35"/>
      <c r="G2" s="36" t="s">
        <v>34</v>
      </c>
      <c r="H2" s="36"/>
      <c r="I2" s="36"/>
      <c r="J2" s="36"/>
      <c r="K2" s="36"/>
      <c r="L2" s="36"/>
      <c r="M2" s="192"/>
      <c r="N2" s="36" t="s">
        <v>35</v>
      </c>
      <c r="O2" s="36"/>
      <c r="P2" s="36"/>
      <c r="Q2" s="36"/>
      <c r="R2" s="36"/>
      <c r="S2" s="36"/>
      <c r="T2" s="35"/>
      <c r="U2" s="252" t="s">
        <v>36</v>
      </c>
      <c r="V2" s="252"/>
      <c r="W2" s="252"/>
      <c r="X2" s="252"/>
      <c r="Y2" s="193"/>
    </row>
    <row r="3" spans="1:30" ht="14.25" x14ac:dyDescent="0.2">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4.25" x14ac:dyDescent="0.2">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80</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80</v>
      </c>
      <c r="E21" s="89">
        <v>38702</v>
      </c>
      <c r="G21" s="54">
        <v>0</v>
      </c>
      <c r="H21" s="54">
        <v>0</v>
      </c>
      <c r="I21" s="54">
        <v>14</v>
      </c>
      <c r="J21" s="54">
        <v>0</v>
      </c>
      <c r="K21" s="54">
        <f t="shared" si="13"/>
        <v>14</v>
      </c>
      <c r="L21" s="54">
        <f t="shared" si="13"/>
        <v>0</v>
      </c>
      <c r="M21" s="197"/>
      <c r="N21" s="54">
        <v>0</v>
      </c>
      <c r="O21" s="54">
        <v>0</v>
      </c>
      <c r="P21" s="54">
        <v>17</v>
      </c>
      <c r="Q21" s="54">
        <v>15</v>
      </c>
      <c r="R21" s="54">
        <f t="shared" si="11"/>
        <v>17</v>
      </c>
      <c r="S21" s="54">
        <f t="shared" si="11"/>
        <v>15</v>
      </c>
      <c r="T21" s="54"/>
      <c r="U21" s="54">
        <v>0</v>
      </c>
      <c r="V21" s="54">
        <v>0</v>
      </c>
      <c r="W21" s="54">
        <v>13</v>
      </c>
      <c r="X21" s="54">
        <v>13</v>
      </c>
      <c r="Y21" s="55"/>
      <c r="Z21" s="55">
        <f t="shared" si="12"/>
        <v>44</v>
      </c>
      <c r="AB21" s="214">
        <f t="shared" si="7"/>
        <v>0</v>
      </c>
      <c r="AC21" s="214">
        <f t="shared" si="9"/>
        <v>0.88235294117647056</v>
      </c>
      <c r="AD21" s="214">
        <f t="shared" si="8"/>
        <v>1</v>
      </c>
    </row>
    <row r="22" spans="1:30" x14ac:dyDescent="0.2">
      <c r="A22" s="42">
        <v>51</v>
      </c>
      <c r="C22" s="45">
        <v>38703</v>
      </c>
      <c r="D22" s="196" t="s">
        <v>80</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632</v>
      </c>
      <c r="Y22" s="55"/>
      <c r="Z22" s="55">
        <f t="shared" si="12"/>
        <v>460</v>
      </c>
      <c r="AB22" s="214">
        <f t="shared" si="7"/>
        <v>0.11764705882352941</v>
      </c>
      <c r="AC22" s="214">
        <f t="shared" si="9"/>
        <v>0.81666666666666665</v>
      </c>
      <c r="AD22" s="214">
        <f t="shared" si="8"/>
        <v>1.7267759562841529</v>
      </c>
    </row>
    <row r="23" spans="1:30" x14ac:dyDescent="0.2">
      <c r="A23" s="42">
        <v>52</v>
      </c>
      <c r="C23" s="45">
        <v>38710</v>
      </c>
      <c r="D23" s="196" t="s">
        <v>80</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68</v>
      </c>
      <c r="X23" s="205">
        <v>62</v>
      </c>
      <c r="Y23" s="55"/>
      <c r="Z23" s="55">
        <f t="shared" si="12"/>
        <v>72</v>
      </c>
      <c r="AB23" s="214" t="str">
        <f t="shared" si="7"/>
        <v>-</v>
      </c>
      <c r="AC23" s="214">
        <f t="shared" si="9"/>
        <v>1</v>
      </c>
      <c r="AD23" s="214">
        <f t="shared" si="8"/>
        <v>0.91176470588235292</v>
      </c>
    </row>
    <row r="24" spans="1:30" x14ac:dyDescent="0.2">
      <c r="A24" s="42">
        <v>1</v>
      </c>
      <c r="C24" s="45">
        <v>39814</v>
      </c>
      <c r="D24" s="196" t="s">
        <v>80</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79</v>
      </c>
      <c r="X24" s="54">
        <v>72</v>
      </c>
      <c r="Y24" s="55"/>
      <c r="Z24" s="55">
        <f t="shared" si="12"/>
        <v>81</v>
      </c>
      <c r="AB24" s="214">
        <f t="shared" si="7"/>
        <v>0</v>
      </c>
      <c r="AC24" s="214">
        <f t="shared" si="9"/>
        <v>1</v>
      </c>
      <c r="AD24" s="214">
        <f t="shared" si="8"/>
        <v>0.91139240506329111</v>
      </c>
    </row>
    <row r="25" spans="1:30" x14ac:dyDescent="0.2">
      <c r="A25" s="42">
        <v>2</v>
      </c>
      <c r="C25" s="45">
        <v>39821</v>
      </c>
      <c r="D25" s="196" t="s">
        <v>80</v>
      </c>
      <c r="E25" s="89">
        <v>38731</v>
      </c>
      <c r="G25" s="54">
        <v>0</v>
      </c>
      <c r="H25" s="54">
        <v>0</v>
      </c>
      <c r="I25" s="54">
        <v>1</v>
      </c>
      <c r="J25" s="54">
        <v>0</v>
      </c>
      <c r="K25" s="54">
        <f t="shared" si="13"/>
        <v>1</v>
      </c>
      <c r="L25" s="54">
        <f t="shared" si="13"/>
        <v>0</v>
      </c>
      <c r="M25" s="197"/>
      <c r="N25" s="54">
        <v>0</v>
      </c>
      <c r="O25" s="54">
        <v>0</v>
      </c>
      <c r="P25" s="54">
        <v>0</v>
      </c>
      <c r="Q25" s="54">
        <v>0</v>
      </c>
      <c r="R25" s="54">
        <f t="shared" si="11"/>
        <v>0</v>
      </c>
      <c r="S25" s="54">
        <f t="shared" si="11"/>
        <v>0</v>
      </c>
      <c r="T25" s="54"/>
      <c r="U25" s="54">
        <v>11</v>
      </c>
      <c r="V25" s="54">
        <v>11</v>
      </c>
      <c r="W25" s="54">
        <v>88</v>
      </c>
      <c r="X25" s="54">
        <v>86</v>
      </c>
      <c r="Y25" s="55"/>
      <c r="Z25" s="55">
        <f t="shared" si="12"/>
        <v>89</v>
      </c>
      <c r="AB25" s="214">
        <f t="shared" si="7"/>
        <v>0</v>
      </c>
      <c r="AC25" s="214" t="str">
        <f t="shared" si="9"/>
        <v>-</v>
      </c>
      <c r="AD25" s="214">
        <f t="shared" si="8"/>
        <v>0.97727272727272729</v>
      </c>
    </row>
    <row r="26" spans="1:30" x14ac:dyDescent="0.2">
      <c r="A26" s="42">
        <v>3</v>
      </c>
      <c r="C26" s="45">
        <v>39828</v>
      </c>
      <c r="D26" s="196" t="s">
        <v>80</v>
      </c>
      <c r="E26" s="89">
        <v>38738</v>
      </c>
      <c r="G26" s="54">
        <v>0</v>
      </c>
      <c r="H26" s="54">
        <v>0</v>
      </c>
      <c r="I26" s="54">
        <v>0</v>
      </c>
      <c r="J26" s="54">
        <v>0</v>
      </c>
      <c r="K26" s="54">
        <f t="shared" si="13"/>
        <v>0</v>
      </c>
      <c r="L26" s="54">
        <f t="shared" si="13"/>
        <v>0</v>
      </c>
      <c r="M26" s="197"/>
      <c r="N26" s="54">
        <v>0</v>
      </c>
      <c r="O26" s="54">
        <v>0</v>
      </c>
      <c r="P26" s="54">
        <v>0</v>
      </c>
      <c r="Q26" s="54">
        <v>0</v>
      </c>
      <c r="R26" s="54">
        <f t="shared" si="11"/>
        <v>0</v>
      </c>
      <c r="S26" s="54">
        <f t="shared" si="11"/>
        <v>0</v>
      </c>
      <c r="T26" s="54"/>
      <c r="U26" s="54">
        <v>2</v>
      </c>
      <c r="V26" s="54">
        <v>2</v>
      </c>
      <c r="W26" s="54">
        <v>104</v>
      </c>
      <c r="X26" s="54">
        <v>100</v>
      </c>
      <c r="Y26" s="55"/>
      <c r="Z26" s="55">
        <f t="shared" si="12"/>
        <v>104</v>
      </c>
      <c r="AB26" s="214" t="str">
        <f t="shared" si="7"/>
        <v>-</v>
      </c>
      <c r="AC26" s="214" t="str">
        <f t="shared" si="9"/>
        <v>-</v>
      </c>
      <c r="AD26" s="214">
        <f t="shared" si="8"/>
        <v>0.96153846153846156</v>
      </c>
    </row>
    <row r="27" spans="1:30" x14ac:dyDescent="0.2">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
      <c r="A35" s="85" t="s">
        <v>162</v>
      </c>
      <c r="B35" s="85"/>
      <c r="C35" s="85"/>
      <c r="D35" s="85"/>
      <c r="E35" s="85"/>
      <c r="F35" s="85"/>
      <c r="G35" s="208">
        <f>SUM(G14:G34)</f>
        <v>812</v>
      </c>
      <c r="H35" s="208">
        <f t="shared" ref="H35:L35" si="17">SUM(H14:H34)</f>
        <v>178</v>
      </c>
      <c r="I35" s="208">
        <f t="shared" si="17"/>
        <v>4006</v>
      </c>
      <c r="J35" s="208">
        <f t="shared" si="17"/>
        <v>863</v>
      </c>
      <c r="K35" s="208">
        <f t="shared" si="17"/>
        <v>4818</v>
      </c>
      <c r="L35" s="208">
        <f t="shared" si="17"/>
        <v>1041</v>
      </c>
      <c r="M35" s="54"/>
      <c r="N35" s="54"/>
      <c r="O35" s="54"/>
      <c r="P35" s="54"/>
      <c r="Q35" s="54"/>
      <c r="R35" s="54"/>
      <c r="S35" s="54"/>
      <c r="T35" s="54"/>
      <c r="U35" s="54"/>
      <c r="V35" s="54"/>
      <c r="W35" s="54"/>
      <c r="X35" s="54"/>
      <c r="Y35" s="54"/>
      <c r="Z35" s="54"/>
      <c r="AA35" s="54"/>
      <c r="AB35" s="54"/>
      <c r="AC35" s="219"/>
      <c r="AD35" s="219"/>
    </row>
    <row r="36" spans="1:30" x14ac:dyDescent="0.2">
      <c r="A36" s="207" t="s">
        <v>56</v>
      </c>
      <c r="B36" s="207"/>
      <c r="C36" s="207"/>
      <c r="D36" s="207"/>
      <c r="E36" s="207"/>
      <c r="F36" s="207"/>
      <c r="G36" s="208">
        <f t="shared" ref="G36:L36" si="18">G12+G35</f>
        <v>1309</v>
      </c>
      <c r="H36" s="208">
        <f t="shared" si="18"/>
        <v>297</v>
      </c>
      <c r="I36" s="208">
        <f t="shared" si="18"/>
        <v>5002</v>
      </c>
      <c r="J36" s="208">
        <f t="shared" si="18"/>
        <v>1067</v>
      </c>
      <c r="K36" s="208">
        <f t="shared" si="18"/>
        <v>6311</v>
      </c>
      <c r="L36" s="208">
        <f t="shared" si="18"/>
        <v>1364</v>
      </c>
      <c r="M36" s="209"/>
      <c r="N36" s="208">
        <f>SUM(N5:N35)</f>
        <v>17</v>
      </c>
      <c r="O36" s="208">
        <f t="shared" ref="O36:Z36" si="19">SUM(O5:O35)</f>
        <v>15</v>
      </c>
      <c r="P36" s="208">
        <f t="shared" si="19"/>
        <v>739</v>
      </c>
      <c r="Q36" s="208">
        <f t="shared" si="19"/>
        <v>596</v>
      </c>
      <c r="R36" s="208">
        <f t="shared" si="19"/>
        <v>756</v>
      </c>
      <c r="S36" s="208">
        <f t="shared" si="19"/>
        <v>611</v>
      </c>
      <c r="T36" s="208"/>
      <c r="U36" s="208">
        <f t="shared" ref="U36:V36" si="20">SUM(U5:U35)</f>
        <v>151</v>
      </c>
      <c r="V36" s="208">
        <f t="shared" si="20"/>
        <v>150</v>
      </c>
      <c r="W36" s="208">
        <f>SUM(W5:W35)</f>
        <v>1227</v>
      </c>
      <c r="X36" s="208">
        <f t="shared" si="19"/>
        <v>1466</v>
      </c>
      <c r="Y36" s="208"/>
      <c r="Z36" s="208">
        <f t="shared" si="19"/>
        <v>8294</v>
      </c>
      <c r="AA36" s="210"/>
      <c r="AB36" s="235">
        <f t="shared" ref="AB36" si="21">L36/K36</f>
        <v>0.21613056567897321</v>
      </c>
      <c r="AC36" s="235">
        <f>IFERROR(S36/R36,"-")</f>
        <v>0.80820105820105825</v>
      </c>
      <c r="AD36" s="235">
        <f>IFERROR(X36/W36,"-")</f>
        <v>1.1947840260798697</v>
      </c>
    </row>
    <row r="37" spans="1:30" x14ac:dyDescent="0.2">
      <c r="A37"/>
      <c r="B37"/>
      <c r="C37"/>
      <c r="D37"/>
      <c r="E37"/>
    </row>
    <row r="38" spans="1:30" s="35" customFormat="1" ht="14.25" customHeight="1" x14ac:dyDescent="0.2">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176</v>
      </c>
      <c r="B50" s="58"/>
      <c r="C50" s="58"/>
      <c r="D50" s="58"/>
      <c r="E50" s="58"/>
    </row>
    <row r="51" spans="1:25" x14ac:dyDescent="0.2">
      <c r="A51" s="62" t="s">
        <v>157</v>
      </c>
      <c r="B51" s="58"/>
      <c r="C51" s="58"/>
      <c r="D51" s="58"/>
      <c r="E51" s="58"/>
    </row>
    <row r="52" spans="1:25" x14ac:dyDescent="0.2">
      <c r="A52" s="58" t="s">
        <v>174</v>
      </c>
      <c r="B52" s="58"/>
      <c r="C52" s="58"/>
      <c r="D52" s="58"/>
      <c r="E52" s="58"/>
    </row>
    <row r="53" spans="1:25" x14ac:dyDescent="0.2">
      <c r="A53" s="33" t="s">
        <v>158</v>
      </c>
      <c r="B53" s="58"/>
      <c r="C53" s="58"/>
      <c r="D53" s="58"/>
      <c r="E53" s="58"/>
    </row>
    <row r="54" spans="1:25" x14ac:dyDescent="0.2">
      <c r="A54" s="33" t="s">
        <v>159</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6">
        <v>2019</v>
      </c>
      <c r="BP3" s="256"/>
      <c r="BQ3" s="256"/>
      <c r="BS3" s="256">
        <v>2020</v>
      </c>
      <c r="BT3" s="256"/>
      <c r="BU3" s="256"/>
      <c r="BW3" s="256">
        <v>2021</v>
      </c>
      <c r="BX3" s="256"/>
      <c r="BY3" s="256"/>
      <c r="BZ3" s="256"/>
      <c r="CB3" s="256">
        <v>2022</v>
      </c>
      <c r="CC3" s="256"/>
      <c r="CD3" s="256"/>
      <c r="CE3" s="256"/>
      <c r="CG3" s="256">
        <v>2023</v>
      </c>
      <c r="CH3" s="256"/>
      <c r="CI3" s="256"/>
      <c r="CJ3" s="256"/>
    </row>
    <row r="4" spans="1:89" s="35" customFormat="1" x14ac:dyDescent="0.2">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7" t="s">
        <v>92</v>
      </c>
      <c r="AZ18" s="257"/>
      <c r="BA18" s="257"/>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7" t="s">
        <v>93</v>
      </c>
      <c r="AZ19" s="257"/>
      <c r="BA19" s="257"/>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7" t="s">
        <v>94</v>
      </c>
      <c r="AZ20" s="257"/>
      <c r="BA20" s="257"/>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7" t="s">
        <v>95</v>
      </c>
      <c r="AZ21" s="257"/>
      <c r="BA21" s="257"/>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5" thickBot="1" x14ac:dyDescent="0.25">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90</v>
      </c>
      <c r="D20" s="89">
        <f t="shared" si="2"/>
        <v>40528</v>
      </c>
      <c r="AO20" s="35"/>
      <c r="AP20" s="38"/>
      <c r="AQ20" s="38"/>
      <c r="BA20" s="42"/>
      <c r="BB20" s="38"/>
      <c r="BC20" s="38"/>
    </row>
    <row r="21" spans="1:86" x14ac:dyDescent="0.2">
      <c r="AO21" s="42"/>
      <c r="AP21" s="38"/>
      <c r="AQ21" s="38"/>
      <c r="BA21" s="104" t="s">
        <v>101</v>
      </c>
      <c r="BB21" s="38"/>
      <c r="BC21" s="38"/>
    </row>
    <row r="22" spans="1:86" x14ac:dyDescent="0.2">
      <c r="AO22" s="38"/>
      <c r="AP22" s="38"/>
      <c r="AQ22" s="38"/>
      <c r="BA22" s="38"/>
      <c r="BB22" s="38"/>
      <c r="BC22" s="38"/>
    </row>
    <row r="23" spans="1:86" x14ac:dyDescent="0.2">
      <c r="A23" s="35" t="s">
        <v>102</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4.25" x14ac:dyDescent="0.2">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5" thickBot="1" x14ac:dyDescent="0.25">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15" customHeight="1" x14ac:dyDescent="0.2">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
      <c r="AK37" s="260"/>
      <c r="AL37" s="260"/>
      <c r="AV37" s="122"/>
      <c r="BD37" s="122"/>
      <c r="BQ37" s="62" t="s">
        <v>135</v>
      </c>
      <c r="CC37" t="s">
        <v>131</v>
      </c>
    </row>
    <row r="38" spans="1:83" x14ac:dyDescent="0.2">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2025-01-27T20:40:16Z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