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dfw-my.sharepoint.com/personal/kenneth_lindke_wildlife_ca_gov/Documents/Documents/Adult escapement/Trap summaries/"/>
    </mc:Choice>
  </mc:AlternateContent>
  <xr:revisionPtr revIDLastSave="63" documentId="8_{8E4C1324-6FDF-4BC0-9F88-5F502803B31C}" xr6:coauthVersionLast="47" xr6:coauthVersionMax="47" xr10:uidLastSave="{03194083-9318-4918-A79E-32CC933A0BF9}"/>
  <bookViews>
    <workbookView xWindow="28680" yWindow="-120" windowWidth="29040" windowHeight="15840"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R24" i="13"/>
  <c r="L24" i="13"/>
  <c r="K24" i="13"/>
  <c r="S23" i="13"/>
  <c r="R23" i="13"/>
  <c r="L23" i="13"/>
  <c r="K23" i="13"/>
  <c r="S22" i="13"/>
  <c r="R22" i="13"/>
  <c r="L22" i="13"/>
  <c r="K22" i="13"/>
  <c r="S21" i="13"/>
  <c r="R21" i="13"/>
  <c r="L21" i="13"/>
  <c r="AB21" i="13" s="1"/>
  <c r="K21" i="13"/>
  <c r="S20" i="13"/>
  <c r="R20" i="13"/>
  <c r="L20" i="13"/>
  <c r="K20" i="13"/>
  <c r="S19" i="13"/>
  <c r="R19" i="13"/>
  <c r="L19" i="13"/>
  <c r="K19" i="13"/>
  <c r="S18" i="13"/>
  <c r="R18" i="13"/>
  <c r="L18" i="13"/>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24" i="13" l="1"/>
  <c r="AC23" i="13"/>
  <c r="AC22" i="13"/>
  <c r="AC21" i="13"/>
  <c r="AB24" i="13"/>
  <c r="AB23" i="13"/>
  <c r="AB22" i="13"/>
  <c r="AC20" i="13"/>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<sst xmlns="http://schemas.openxmlformats.org/spreadsheetml/2006/main" count="691" uniqueCount="179">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</sst>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A30" sqref="A30:XFD30"/>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4.25" x14ac:dyDescent="0.2">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4.25" x14ac:dyDescent="0.2">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4.25" x14ac:dyDescent="0.2">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4.25" x14ac:dyDescent="0.2">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4.25" x14ac:dyDescent="0.2">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4.25" x14ac:dyDescent="0.2">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
      <c r="A30" s="8">
        <v>47</v>
      </c>
      <c r="B30" s="17"/>
      <c r="C30" s="16">
        <f t="shared" si="38"/>
        <v>44154</v>
      </c>
      <c r="D30" s="17" t="s">
        <v>55</v>
      </c>
      <c r="E30" s="16">
        <f t="shared" si="39"/>
        <v>44160</v>
      </c>
      <c r="F30" s="17"/>
      <c r="G30" s="249" t="s">
        <v>177</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4.25" x14ac:dyDescent="0.2">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4.25" x14ac:dyDescent="0.2">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4.25" x14ac:dyDescent="0.2">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4.25" x14ac:dyDescent="0.2">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4.25" x14ac:dyDescent="0.2">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4.25" x14ac:dyDescent="0.2">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4.25" x14ac:dyDescent="0.2">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4.25" x14ac:dyDescent="0.2">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4.25" x14ac:dyDescent="0.2">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176</v>
      </c>
      <c r="B51" s="33"/>
      <c r="C51" s="33"/>
      <c r="D51" s="33"/>
      <c r="E51" s="33"/>
    </row>
    <row r="52" spans="1:32" x14ac:dyDescent="0.2">
      <c r="A52" s="33" t="s">
        <v>71</v>
      </c>
      <c r="B52" s="33"/>
      <c r="C52" s="33"/>
      <c r="D52" s="33"/>
      <c r="E52" s="33"/>
    </row>
    <row r="53" spans="1:32" x14ac:dyDescent="0.2">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 workbookViewId="0">
      <selection activeCell="I17" sqref="I17:N17"/>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84</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2" t="s">
        <v>164</v>
      </c>
      <c r="AF2" s="252"/>
      <c r="AG2" s="252"/>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50" t="s">
        <v>74</v>
      </c>
      <c r="AF3" s="250" t="s">
        <v>75</v>
      </c>
      <c r="AG3" s="250" t="s">
        <v>76</v>
      </c>
      <c r="AH3" s="38"/>
    </row>
    <row r="4" spans="1:34" s="35" customFormat="1" ht="14.25" x14ac:dyDescent="0.2">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1"/>
      <c r="AF4" s="251"/>
      <c r="AG4" s="251"/>
      <c r="AH4" s="41" t="s">
        <v>79</v>
      </c>
    </row>
    <row r="5" spans="1:34" s="35" customFormat="1" x14ac:dyDescent="0.2">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
      <c r="A17" s="48">
        <v>46</v>
      </c>
      <c r="B17" s="35"/>
      <c r="C17" s="49">
        <f t="shared" si="11"/>
        <v>44877</v>
      </c>
      <c r="D17" s="50" t="s">
        <v>80</v>
      </c>
      <c r="E17" s="49">
        <f t="shared" si="0"/>
        <v>44883</v>
      </c>
      <c r="F17" s="48"/>
      <c r="G17" s="41"/>
      <c r="H17" s="41"/>
      <c r="I17" s="253" t="s">
        <v>178</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4.25" x14ac:dyDescent="0.2">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4.25" x14ac:dyDescent="0.2">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4.25" x14ac:dyDescent="0.2">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4.25" x14ac:dyDescent="0.2">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4.25" x14ac:dyDescent="0.2">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4.25" x14ac:dyDescent="0.2">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4.25" x14ac:dyDescent="0.2">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4.25" x14ac:dyDescent="0.2">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176</v>
      </c>
      <c r="B33" s="57"/>
      <c r="C33" s="57"/>
      <c r="D33" s="57"/>
      <c r="E33" s="57"/>
      <c r="AA33" s="59"/>
    </row>
    <row r="34" spans="1:27" x14ac:dyDescent="0.2">
      <c r="A34" s="33" t="s">
        <v>83</v>
      </c>
      <c r="B34" s="57"/>
      <c r="C34" s="57"/>
      <c r="D34" s="57"/>
      <c r="E34" s="57"/>
    </row>
    <row r="35" spans="1:27" x14ac:dyDescent="0.2">
      <c r="A35" s="58" t="s">
        <v>141</v>
      </c>
    </row>
    <row r="36" spans="1:27" x14ac:dyDescent="0.2">
      <c r="A36" s="58" t="s">
        <v>167</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AF24" sqref="AF24"/>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161</v>
      </c>
      <c r="AB1" s="38"/>
      <c r="AC1" s="38"/>
      <c r="AD1" s="38"/>
    </row>
    <row r="2" spans="1:30" x14ac:dyDescent="0.2">
      <c r="F2" s="35"/>
      <c r="G2" s="36" t="s">
        <v>34</v>
      </c>
      <c r="H2" s="36"/>
      <c r="I2" s="36"/>
      <c r="J2" s="36"/>
      <c r="K2" s="36"/>
      <c r="L2" s="36"/>
      <c r="M2" s="192"/>
      <c r="N2" s="36" t="s">
        <v>35</v>
      </c>
      <c r="O2" s="36"/>
      <c r="P2" s="36"/>
      <c r="Q2" s="36"/>
      <c r="R2" s="36"/>
      <c r="S2" s="36"/>
      <c r="T2" s="35"/>
      <c r="U2" s="252" t="s">
        <v>36</v>
      </c>
      <c r="V2" s="252"/>
      <c r="W2" s="252"/>
      <c r="X2" s="252"/>
      <c r="Y2" s="193"/>
    </row>
    <row r="3" spans="1:30" ht="14.25" x14ac:dyDescent="0.2">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4" t="s">
        <v>171</v>
      </c>
      <c r="V3" s="254"/>
      <c r="W3" s="36" t="s">
        <v>43</v>
      </c>
      <c r="X3" s="36"/>
      <c r="Z3" s="38" t="s">
        <v>173</v>
      </c>
      <c r="AB3" s="38" t="s">
        <v>143</v>
      </c>
      <c r="AC3" s="38" t="s">
        <v>144</v>
      </c>
      <c r="AD3" s="38" t="s">
        <v>145</v>
      </c>
    </row>
    <row r="4" spans="1:30" ht="14.25" x14ac:dyDescent="0.2">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
      <c r="A11" s="42">
        <v>42</v>
      </c>
      <c r="C11" s="89">
        <f t="shared" si="3"/>
        <v>38275</v>
      </c>
      <c r="D11" s="196" t="s">
        <v>80</v>
      </c>
      <c r="E11" s="89">
        <f t="shared" si="4"/>
        <v>38281</v>
      </c>
      <c r="G11" s="255" t="s">
        <v>175</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4.25" x14ac:dyDescent="0.2">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
      <c r="A17" s="42">
        <v>46</v>
      </c>
      <c r="C17" s="45">
        <v>38668</v>
      </c>
      <c r="D17" s="196" t="s">
        <v>80</v>
      </c>
      <c r="E17" s="89">
        <v>38674</v>
      </c>
      <c r="G17" s="54">
        <v>244</v>
      </c>
      <c r="H17" s="54">
        <v>54</v>
      </c>
      <c r="I17" s="54">
        <v>984</v>
      </c>
      <c r="J17" s="54">
        <v>233</v>
      </c>
      <c r="K17" s="54">
        <f t="shared" si="13"/>
        <v>1228</v>
      </c>
      <c r="L17" s="54">
        <f t="shared" si="13"/>
        <v>287</v>
      </c>
      <c r="M17" s="203"/>
      <c r="N17" s="54">
        <v>1</v>
      </c>
      <c r="O17" s="54">
        <v>0</v>
      </c>
      <c r="P17" s="54">
        <v>57</v>
      </c>
      <c r="Q17" s="54">
        <v>34</v>
      </c>
      <c r="R17" s="54">
        <f t="shared" si="11"/>
        <v>58</v>
      </c>
      <c r="S17" s="54">
        <f t="shared" si="11"/>
        <v>34</v>
      </c>
      <c r="T17" s="55"/>
      <c r="U17" s="55">
        <v>5</v>
      </c>
      <c r="V17" s="55">
        <v>4</v>
      </c>
      <c r="W17" s="54">
        <v>78</v>
      </c>
      <c r="X17" s="54">
        <v>75</v>
      </c>
      <c r="Y17" s="55"/>
      <c r="Z17" s="55">
        <f t="shared" si="12"/>
        <v>1364</v>
      </c>
      <c r="AB17" s="214">
        <f t="shared" si="7"/>
        <v>0.23371335504885993</v>
      </c>
      <c r="AC17" s="214">
        <f t="shared" si="9"/>
        <v>0.58620689655172409</v>
      </c>
      <c r="AD17" s="214">
        <f t="shared" si="8"/>
        <v>0.96153846153846156</v>
      </c>
    </row>
    <row r="18" spans="1:30" x14ac:dyDescent="0.2">
      <c r="A18" s="42">
        <v>47</v>
      </c>
      <c r="C18" s="45">
        <v>38675</v>
      </c>
      <c r="D18" s="196" t="s">
        <v>80</v>
      </c>
      <c r="E18" s="89">
        <v>38681</v>
      </c>
      <c r="G18" s="54">
        <v>119</v>
      </c>
      <c r="H18" s="54">
        <v>26</v>
      </c>
      <c r="I18" s="54">
        <v>1146</v>
      </c>
      <c r="J18" s="54">
        <v>236</v>
      </c>
      <c r="K18" s="54">
        <f t="shared" si="13"/>
        <v>1265</v>
      </c>
      <c r="L18" s="54">
        <f t="shared" si="13"/>
        <v>262</v>
      </c>
      <c r="M18" s="197"/>
      <c r="N18" s="54">
        <v>3</v>
      </c>
      <c r="O18" s="54">
        <v>2</v>
      </c>
      <c r="P18" s="54">
        <v>114</v>
      </c>
      <c r="Q18" s="54">
        <v>63</v>
      </c>
      <c r="R18" s="54">
        <f t="shared" si="11"/>
        <v>117</v>
      </c>
      <c r="S18" s="54">
        <f t="shared" si="11"/>
        <v>65</v>
      </c>
      <c r="T18" s="54"/>
      <c r="U18" s="54">
        <v>3</v>
      </c>
      <c r="V18" s="54">
        <v>3</v>
      </c>
      <c r="W18" s="54">
        <v>171</v>
      </c>
      <c r="X18" s="54">
        <v>167</v>
      </c>
      <c r="Y18" s="55"/>
      <c r="Z18" s="55">
        <f t="shared" si="12"/>
        <v>1553</v>
      </c>
      <c r="AB18" s="214">
        <f t="shared" si="7"/>
        <v>0.20711462450592885</v>
      </c>
      <c r="AC18" s="214">
        <f t="shared" si="9"/>
        <v>0.55555555555555558</v>
      </c>
      <c r="AD18" s="214">
        <f t="shared" si="8"/>
        <v>0.97660818713450293</v>
      </c>
    </row>
    <row r="19" spans="1:30" x14ac:dyDescent="0.2">
      <c r="A19" s="42">
        <v>48</v>
      </c>
      <c r="C19" s="45">
        <v>38682</v>
      </c>
      <c r="D19" s="196" t="s">
        <v>80</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
      <c r="A20" s="42">
        <v>49</v>
      </c>
      <c r="C20" s="45">
        <v>38689</v>
      </c>
      <c r="D20" s="196" t="s">
        <v>80</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
      <c r="A21" s="42">
        <v>50</v>
      </c>
      <c r="C21" s="45">
        <v>38696</v>
      </c>
      <c r="D21" s="196" t="s">
        <v>80</v>
      </c>
      <c r="E21" s="89">
        <v>38702</v>
      </c>
      <c r="G21" s="54">
        <v>0</v>
      </c>
      <c r="H21" s="54">
        <v>0</v>
      </c>
      <c r="I21" s="54">
        <v>14</v>
      </c>
      <c r="J21" s="54">
        <v>5</v>
      </c>
      <c r="K21" s="54">
        <f t="shared" si="13"/>
        <v>14</v>
      </c>
      <c r="L21" s="54">
        <f t="shared" si="13"/>
        <v>5</v>
      </c>
      <c r="M21" s="197"/>
      <c r="N21" s="54">
        <v>0</v>
      </c>
      <c r="O21" s="54">
        <v>0</v>
      </c>
      <c r="P21" s="54">
        <v>17</v>
      </c>
      <c r="Q21" s="54">
        <v>15</v>
      </c>
      <c r="R21" s="54">
        <f t="shared" si="11"/>
        <v>17</v>
      </c>
      <c r="S21" s="54">
        <f t="shared" si="11"/>
        <v>15</v>
      </c>
      <c r="T21" s="54"/>
      <c r="U21" s="54">
        <v>0</v>
      </c>
      <c r="V21" s="54">
        <v>0</v>
      </c>
      <c r="W21" s="54">
        <v>13</v>
      </c>
      <c r="X21" s="54">
        <v>13</v>
      </c>
      <c r="Y21" s="55"/>
      <c r="Z21" s="55">
        <f t="shared" si="12"/>
        <v>44</v>
      </c>
      <c r="AB21" s="214">
        <f t="shared" si="7"/>
        <v>0.35714285714285715</v>
      </c>
      <c r="AC21" s="214">
        <f t="shared" si="9"/>
        <v>0.88235294117647056</v>
      </c>
      <c r="AD21" s="214">
        <f t="shared" si="8"/>
        <v>1</v>
      </c>
    </row>
    <row r="22" spans="1:30" x14ac:dyDescent="0.2">
      <c r="A22" s="42">
        <v>51</v>
      </c>
      <c r="C22" s="45">
        <v>38703</v>
      </c>
      <c r="D22" s="196" t="s">
        <v>80</v>
      </c>
      <c r="E22" s="89">
        <v>38709</v>
      </c>
      <c r="G22" s="54">
        <v>4</v>
      </c>
      <c r="H22" s="54">
        <v>1</v>
      </c>
      <c r="I22" s="54">
        <v>30</v>
      </c>
      <c r="J22" s="54">
        <v>3</v>
      </c>
      <c r="K22" s="54">
        <f t="shared" si="13"/>
        <v>34</v>
      </c>
      <c r="L22" s="54">
        <f t="shared" si="13"/>
        <v>4</v>
      </c>
      <c r="M22" s="197"/>
      <c r="N22" s="54">
        <v>1</v>
      </c>
      <c r="O22" s="54">
        <v>1</v>
      </c>
      <c r="P22" s="54">
        <v>59</v>
      </c>
      <c r="Q22" s="54">
        <v>48</v>
      </c>
      <c r="R22" s="54">
        <f t="shared" si="11"/>
        <v>60</v>
      </c>
      <c r="S22" s="54">
        <f t="shared" si="11"/>
        <v>49</v>
      </c>
      <c r="T22" s="54"/>
      <c r="U22" s="54">
        <v>3</v>
      </c>
      <c r="V22" s="54">
        <v>3</v>
      </c>
      <c r="W22" s="54">
        <v>366</v>
      </c>
      <c r="X22" s="54">
        <v>362</v>
      </c>
      <c r="Y22" s="55"/>
      <c r="Z22" s="55">
        <f t="shared" si="12"/>
        <v>460</v>
      </c>
      <c r="AB22" s="214">
        <f t="shared" si="7"/>
        <v>0.11764705882352941</v>
      </c>
      <c r="AC22" s="214">
        <f t="shared" si="9"/>
        <v>0.81666666666666665</v>
      </c>
      <c r="AD22" s="214">
        <f t="shared" si="8"/>
        <v>0.98907103825136611</v>
      </c>
    </row>
    <row r="23" spans="1:30" x14ac:dyDescent="0.2">
      <c r="A23" s="42">
        <v>52</v>
      </c>
      <c r="C23" s="45">
        <v>38710</v>
      </c>
      <c r="D23" s="196" t="s">
        <v>80</v>
      </c>
      <c r="E23" s="89">
        <v>38717</v>
      </c>
      <c r="G23" s="205">
        <v>0</v>
      </c>
      <c r="H23" s="205">
        <v>0</v>
      </c>
      <c r="I23" s="205">
        <v>0</v>
      </c>
      <c r="J23" s="205">
        <v>0</v>
      </c>
      <c r="K23" s="54">
        <f t="shared" si="13"/>
        <v>0</v>
      </c>
      <c r="L23" s="54">
        <f t="shared" si="13"/>
        <v>0</v>
      </c>
      <c r="M23" s="197"/>
      <c r="N23" s="205">
        <v>0</v>
      </c>
      <c r="O23" s="205">
        <v>0</v>
      </c>
      <c r="P23" s="205">
        <v>4</v>
      </c>
      <c r="Q23" s="205">
        <v>4</v>
      </c>
      <c r="R23" s="54">
        <f t="shared" si="11"/>
        <v>4</v>
      </c>
      <c r="S23" s="54">
        <f t="shared" si="11"/>
        <v>4</v>
      </c>
      <c r="T23" s="54"/>
      <c r="U23" s="54">
        <v>47</v>
      </c>
      <c r="V23" s="54">
        <v>47</v>
      </c>
      <c r="W23" s="205">
        <v>62</v>
      </c>
      <c r="X23" s="205">
        <v>56</v>
      </c>
      <c r="Y23" s="55"/>
      <c r="Z23" s="55">
        <f t="shared" si="12"/>
        <v>66</v>
      </c>
      <c r="AB23" s="214" t="str">
        <f t="shared" si="7"/>
        <v>-</v>
      </c>
      <c r="AC23" s="214">
        <f t="shared" si="9"/>
        <v>1</v>
      </c>
      <c r="AD23" s="214">
        <f t="shared" si="8"/>
        <v>0.90322580645161288</v>
      </c>
    </row>
    <row r="24" spans="1:30" x14ac:dyDescent="0.2">
      <c r="A24" s="42">
        <v>1</v>
      </c>
      <c r="C24" s="45">
        <v>39814</v>
      </c>
      <c r="D24" s="196" t="s">
        <v>80</v>
      </c>
      <c r="E24" s="89">
        <v>38724</v>
      </c>
      <c r="G24" s="54">
        <v>0</v>
      </c>
      <c r="H24" s="54">
        <v>0</v>
      </c>
      <c r="I24" s="54">
        <v>1</v>
      </c>
      <c r="J24" s="54">
        <v>0</v>
      </c>
      <c r="K24" s="54">
        <f t="shared" si="13"/>
        <v>1</v>
      </c>
      <c r="L24" s="54">
        <f t="shared" si="13"/>
        <v>0</v>
      </c>
      <c r="M24" s="197"/>
      <c r="N24" s="54">
        <v>0</v>
      </c>
      <c r="O24" s="54">
        <v>0</v>
      </c>
      <c r="P24" s="54">
        <v>1</v>
      </c>
      <c r="Q24" s="54">
        <v>1</v>
      </c>
      <c r="R24" s="54">
        <f t="shared" si="11"/>
        <v>1</v>
      </c>
      <c r="S24" s="54">
        <f t="shared" si="11"/>
        <v>1</v>
      </c>
      <c r="T24" s="54"/>
      <c r="U24" s="54">
        <v>63</v>
      </c>
      <c r="V24" s="54">
        <v>63</v>
      </c>
      <c r="W24" s="54">
        <v>72</v>
      </c>
      <c r="X24" s="54">
        <v>65</v>
      </c>
      <c r="Y24" s="55"/>
      <c r="Z24" s="55">
        <f t="shared" si="12"/>
        <v>74</v>
      </c>
      <c r="AB24" s="214">
        <f t="shared" si="7"/>
        <v>0</v>
      </c>
      <c r="AC24" s="214">
        <f t="shared" si="9"/>
        <v>1</v>
      </c>
      <c r="AD24" s="214">
        <f t="shared" si="8"/>
        <v>0.90277777777777779</v>
      </c>
    </row>
    <row r="25" spans="1:30" x14ac:dyDescent="0.2">
      <c r="A25" s="42">
        <v>2</v>
      </c>
      <c r="C25" s="45">
        <v>39821</v>
      </c>
      <c r="D25" s="196" t="s">
        <v>80</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55">
        <f t="shared" si="12"/>
        <v>0</v>
      </c>
      <c r="AB25" s="214" t="str">
        <f t="shared" si="7"/>
        <v>-</v>
      </c>
      <c r="AC25" s="214" t="str">
        <f t="shared" si="9"/>
        <v>-</v>
      </c>
      <c r="AD25" s="214" t="str">
        <f t="shared" si="8"/>
        <v>-</v>
      </c>
    </row>
    <row r="26" spans="1:30" x14ac:dyDescent="0.2">
      <c r="A26" s="42">
        <v>3</v>
      </c>
      <c r="C26" s="45">
        <v>39828</v>
      </c>
      <c r="D26" s="196" t="s">
        <v>80</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55">
        <f t="shared" si="12"/>
        <v>0</v>
      </c>
      <c r="AB26" s="214" t="str">
        <f t="shared" si="7"/>
        <v>-</v>
      </c>
      <c r="AC26" s="214" t="str">
        <f t="shared" si="9"/>
        <v>-</v>
      </c>
      <c r="AD26" s="214" t="str">
        <f t="shared" si="8"/>
        <v>-</v>
      </c>
    </row>
    <row r="27" spans="1:30" x14ac:dyDescent="0.2">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
      <c r="A35" s="85" t="s">
        <v>162</v>
      </c>
      <c r="B35" s="85"/>
      <c r="C35" s="85"/>
      <c r="D35" s="85"/>
      <c r="E35" s="85"/>
      <c r="F35" s="85"/>
      <c r="G35" s="208">
        <f>SUM(G14:G34)</f>
        <v>812</v>
      </c>
      <c r="H35" s="208">
        <f t="shared" ref="H35:L35" si="17">SUM(H14:H34)</f>
        <v>178</v>
      </c>
      <c r="I35" s="208">
        <f t="shared" si="17"/>
        <v>4005</v>
      </c>
      <c r="J35" s="208">
        <f t="shared" si="17"/>
        <v>868</v>
      </c>
      <c r="K35" s="208">
        <f t="shared" si="17"/>
        <v>4817</v>
      </c>
      <c r="L35" s="208">
        <f t="shared" si="17"/>
        <v>1046</v>
      </c>
      <c r="M35" s="54"/>
      <c r="N35" s="54"/>
      <c r="O35" s="54"/>
      <c r="P35" s="54"/>
      <c r="Q35" s="54"/>
      <c r="R35" s="54"/>
      <c r="S35" s="54"/>
      <c r="T35" s="54"/>
      <c r="U35" s="54"/>
      <c r="V35" s="54"/>
      <c r="W35" s="54"/>
      <c r="X35" s="54"/>
      <c r="Y35" s="54"/>
      <c r="Z35" s="54"/>
      <c r="AA35" s="54"/>
      <c r="AB35" s="54"/>
      <c r="AC35" s="219"/>
      <c r="AD35" s="219"/>
    </row>
    <row r="36" spans="1:30" x14ac:dyDescent="0.2">
      <c r="A36" s="207" t="s">
        <v>56</v>
      </c>
      <c r="B36" s="207"/>
      <c r="C36" s="207"/>
      <c r="D36" s="207"/>
      <c r="E36" s="207"/>
      <c r="F36" s="207"/>
      <c r="G36" s="208">
        <f t="shared" ref="G36:L36" si="18">G12+G35</f>
        <v>1309</v>
      </c>
      <c r="H36" s="208">
        <f t="shared" si="18"/>
        <v>297</v>
      </c>
      <c r="I36" s="208">
        <f t="shared" si="18"/>
        <v>5001</v>
      </c>
      <c r="J36" s="208">
        <f t="shared" si="18"/>
        <v>1072</v>
      </c>
      <c r="K36" s="208">
        <f t="shared" si="18"/>
        <v>6310</v>
      </c>
      <c r="L36" s="208">
        <f t="shared" si="18"/>
        <v>1369</v>
      </c>
      <c r="M36" s="209"/>
      <c r="N36" s="208">
        <f>SUM(N5:N35)</f>
        <v>17</v>
      </c>
      <c r="O36" s="208">
        <f t="shared" ref="O36:Z36" si="19">SUM(O5:O35)</f>
        <v>15</v>
      </c>
      <c r="P36" s="208">
        <f t="shared" si="19"/>
        <v>739</v>
      </c>
      <c r="Q36" s="208">
        <f t="shared" si="19"/>
        <v>596</v>
      </c>
      <c r="R36" s="208">
        <f t="shared" si="19"/>
        <v>756</v>
      </c>
      <c r="S36" s="208">
        <f t="shared" si="19"/>
        <v>611</v>
      </c>
      <c r="T36" s="208"/>
      <c r="U36" s="208">
        <f t="shared" ref="U36:V36" si="20">SUM(U5:U35)</f>
        <v>138</v>
      </c>
      <c r="V36" s="208">
        <f t="shared" si="20"/>
        <v>137</v>
      </c>
      <c r="W36" s="208">
        <f>SUM(W5:W35)</f>
        <v>1022</v>
      </c>
      <c r="X36" s="208">
        <f t="shared" si="19"/>
        <v>997</v>
      </c>
      <c r="Y36" s="208"/>
      <c r="Z36" s="208">
        <f t="shared" si="19"/>
        <v>8088</v>
      </c>
      <c r="AA36" s="210"/>
      <c r="AB36" s="235">
        <f t="shared" ref="AB36" si="21">L36/K36</f>
        <v>0.21695721077654517</v>
      </c>
      <c r="AC36" s="235">
        <f>IFERROR(S36/R36,"-")</f>
        <v>0.80820105820105825</v>
      </c>
      <c r="AD36" s="235">
        <f>IFERROR(X36/W36,"-")</f>
        <v>0.97553816046966735</v>
      </c>
    </row>
    <row r="37" spans="1:30" x14ac:dyDescent="0.2">
      <c r="A37"/>
      <c r="B37"/>
      <c r="C37"/>
      <c r="D37"/>
      <c r="E37"/>
    </row>
    <row r="38" spans="1:30" s="35" customFormat="1" ht="14.25" customHeight="1" x14ac:dyDescent="0.2">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4.25" x14ac:dyDescent="0.2">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4.25" x14ac:dyDescent="0.2">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4.25" x14ac:dyDescent="0.2">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4.25" x14ac:dyDescent="0.2">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4.25" x14ac:dyDescent="0.2">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176</v>
      </c>
      <c r="B50" s="58"/>
      <c r="C50" s="58"/>
      <c r="D50" s="58"/>
      <c r="E50" s="58"/>
    </row>
    <row r="51" spans="1:25" x14ac:dyDescent="0.2">
      <c r="A51" s="62" t="s">
        <v>157</v>
      </c>
      <c r="B51" s="58"/>
      <c r="C51" s="58"/>
      <c r="D51" s="58"/>
      <c r="E51" s="58"/>
    </row>
    <row r="52" spans="1:25" x14ac:dyDescent="0.2">
      <c r="A52" s="58" t="s">
        <v>174</v>
      </c>
      <c r="B52" s="58"/>
      <c r="C52" s="58"/>
      <c r="D52" s="58"/>
      <c r="E52" s="58"/>
    </row>
    <row r="53" spans="1:25" x14ac:dyDescent="0.2">
      <c r="A53" s="33" t="s">
        <v>158</v>
      </c>
      <c r="B53" s="58"/>
      <c r="C53" s="58"/>
      <c r="D53" s="58"/>
      <c r="E53" s="58"/>
    </row>
    <row r="54" spans="1:25" x14ac:dyDescent="0.2">
      <c r="A54" s="33" t="s">
        <v>159</v>
      </c>
    </row>
    <row r="58" spans="1:25" x14ac:dyDescent="0.2">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86</v>
      </c>
      <c r="G2" s="252"/>
      <c r="H2" s="252"/>
      <c r="I2" s="252"/>
      <c r="J2" s="252"/>
      <c r="K2" s="252"/>
      <c r="L2" s="252"/>
      <c r="M2" s="252"/>
      <c r="N2" s="252"/>
      <c r="O2" s="252"/>
      <c r="P2" s="252"/>
      <c r="Q2" s="252"/>
      <c r="R2" s="37"/>
      <c r="S2" s="252" t="s">
        <v>86</v>
      </c>
      <c r="T2" s="252"/>
      <c r="U2" s="252"/>
      <c r="V2" s="252"/>
      <c r="W2" s="252"/>
      <c r="X2" s="252"/>
      <c r="Y2" s="252"/>
      <c r="Z2" s="252"/>
      <c r="AA2" s="252"/>
      <c r="AB2" s="252"/>
      <c r="AC2" s="252"/>
      <c r="AD2" s="37"/>
      <c r="AE2" s="252" t="s">
        <v>86</v>
      </c>
      <c r="AF2" s="252"/>
      <c r="AG2" s="252"/>
      <c r="AH2" s="252"/>
      <c r="AI2" s="252"/>
      <c r="AJ2" s="252"/>
      <c r="AK2" s="252"/>
      <c r="AL2" s="252"/>
      <c r="AM2" s="252"/>
      <c r="AN2" s="252"/>
      <c r="AO2" s="252"/>
      <c r="AP2" s="37"/>
      <c r="AQ2" s="252" t="s">
        <v>86</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6">
        <v>2019</v>
      </c>
      <c r="BP3" s="256"/>
      <c r="BQ3" s="256"/>
      <c r="BS3" s="256">
        <v>2020</v>
      </c>
      <c r="BT3" s="256"/>
      <c r="BU3" s="256"/>
      <c r="BW3" s="256">
        <v>2021</v>
      </c>
      <c r="BX3" s="256"/>
      <c r="BY3" s="256"/>
      <c r="BZ3" s="256"/>
      <c r="CB3" s="256">
        <v>2022</v>
      </c>
      <c r="CC3" s="256"/>
      <c r="CD3" s="256"/>
      <c r="CE3" s="256"/>
      <c r="CG3" s="256">
        <v>2023</v>
      </c>
      <c r="CH3" s="256"/>
      <c r="CI3" s="256"/>
      <c r="CJ3" s="256"/>
    </row>
    <row r="4" spans="1:89" s="35" customFormat="1" x14ac:dyDescent="0.2">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7" t="s">
        <v>92</v>
      </c>
      <c r="AZ18" s="257"/>
      <c r="BA18" s="257"/>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7" t="s">
        <v>93</v>
      </c>
      <c r="AZ19" s="257"/>
      <c r="BA19" s="257"/>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7" t="s">
        <v>94</v>
      </c>
      <c r="AZ20" s="257"/>
      <c r="BA20" s="257"/>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7" t="s">
        <v>95</v>
      </c>
      <c r="AZ21" s="257"/>
      <c r="BA21" s="257"/>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5" thickBot="1" x14ac:dyDescent="0.25">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90</v>
      </c>
      <c r="D20" s="89">
        <f t="shared" si="2"/>
        <v>40528</v>
      </c>
      <c r="AO20" s="35"/>
      <c r="AP20" s="38"/>
      <c r="AQ20" s="38"/>
      <c r="BA20" s="42"/>
      <c r="BB20" s="38"/>
      <c r="BC20" s="38"/>
    </row>
    <row r="21" spans="1:86" x14ac:dyDescent="0.2">
      <c r="AO21" s="42"/>
      <c r="AP21" s="38"/>
      <c r="AQ21" s="38"/>
      <c r="BA21" s="104" t="s">
        <v>101</v>
      </c>
      <c r="BB21" s="38"/>
      <c r="BC21" s="38"/>
    </row>
    <row r="22" spans="1:86" x14ac:dyDescent="0.2">
      <c r="AO22" s="38"/>
      <c r="AP22" s="38"/>
      <c r="AQ22" s="38"/>
      <c r="BA22" s="38"/>
      <c r="BB22" s="38"/>
      <c r="BC22" s="38"/>
    </row>
    <row r="23" spans="1:86" x14ac:dyDescent="0.2">
      <c r="A23" s="35" t="s">
        <v>102</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103</v>
      </c>
      <c r="F2" s="264"/>
      <c r="G2" s="264"/>
      <c r="H2" s="264"/>
      <c r="I2" s="264"/>
      <c r="J2" s="264"/>
      <c r="K2" s="264"/>
      <c r="L2" s="264"/>
      <c r="M2" s="264"/>
      <c r="N2" s="264"/>
      <c r="O2" s="264"/>
      <c r="P2" s="108"/>
      <c r="Q2" s="264" t="s">
        <v>103</v>
      </c>
      <c r="R2" s="264"/>
      <c r="S2" s="264"/>
      <c r="T2" s="264"/>
      <c r="U2" s="264"/>
      <c r="V2" s="264"/>
      <c r="W2" s="264"/>
      <c r="X2" s="264"/>
      <c r="Y2" s="264"/>
      <c r="Z2" s="264"/>
      <c r="AA2" s="264"/>
      <c r="AB2" s="109"/>
      <c r="AC2" s="264" t="s">
        <v>103</v>
      </c>
      <c r="AD2" s="264"/>
      <c r="AE2" s="264"/>
      <c r="AF2" s="264"/>
      <c r="AG2" s="264"/>
      <c r="AH2" s="264"/>
      <c r="AI2" s="264"/>
      <c r="AJ2" s="264"/>
      <c r="AK2" s="264"/>
      <c r="AL2" s="264"/>
      <c r="AM2" s="264"/>
      <c r="AO2" s="265" t="s">
        <v>103</v>
      </c>
      <c r="AP2" s="265"/>
      <c r="AQ2" s="265"/>
      <c r="AR2" s="265"/>
      <c r="AS2" s="265"/>
      <c r="AT2" s="265"/>
      <c r="AU2" s="265"/>
      <c r="AV2" s="265"/>
      <c r="AW2" s="265"/>
      <c r="AX2" s="265"/>
      <c r="AY2" s="265"/>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7" t="s">
        <v>114</v>
      </c>
      <c r="BF12" s="268"/>
      <c r="BG12" s="269"/>
      <c r="BH12" s="139"/>
      <c r="BI12" s="272" t="s">
        <v>114</v>
      </c>
      <c r="BJ12" s="268"/>
      <c r="BK12" s="273"/>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70"/>
      <c r="BF13" s="270"/>
      <c r="BG13" s="271"/>
      <c r="BH13" s="139"/>
      <c r="BI13" s="274"/>
      <c r="BJ13" s="270"/>
      <c r="BK13" s="275"/>
      <c r="BM13" s="276" t="s">
        <v>120</v>
      </c>
      <c r="BN13" s="277"/>
      <c r="BO13" s="278"/>
      <c r="BQ13" s="276" t="s">
        <v>120</v>
      </c>
      <c r="BR13" s="277"/>
      <c r="BS13" s="278"/>
      <c r="BU13" s="279" t="s">
        <v>120</v>
      </c>
      <c r="BV13" s="280"/>
      <c r="BW13" s="281"/>
      <c r="BX13" s="165"/>
      <c r="BY13" s="259" t="s">
        <v>120</v>
      </c>
      <c r="BZ13" s="259"/>
      <c r="CA13" s="259"/>
      <c r="CB13" s="165"/>
      <c r="CC13" s="181">
        <v>3626</v>
      </c>
      <c r="CD13" s="262" t="s">
        <v>120</v>
      </c>
      <c r="CE13" s="263"/>
    </row>
    <row r="14" spans="1:83" x14ac:dyDescent="0.2">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4.25" x14ac:dyDescent="0.2">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5" thickBot="1" x14ac:dyDescent="0.25">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15" customHeight="1" x14ac:dyDescent="0.2">
      <c r="U36" s="55"/>
      <c r="V36" s="55"/>
      <c r="AK36" s="260" t="s">
        <v>132</v>
      </c>
      <c r="AL36" s="260"/>
      <c r="AS36" s="62" t="s">
        <v>133</v>
      </c>
      <c r="AV36" s="122"/>
      <c r="AW36" s="62" t="s">
        <v>133</v>
      </c>
      <c r="BA36" s="62" t="s">
        <v>133</v>
      </c>
      <c r="BD36" s="122"/>
      <c r="BE36" s="62" t="s">
        <v>134</v>
      </c>
      <c r="BI36" s="62" t="s">
        <v>134</v>
      </c>
      <c r="BM36" s="62" t="s">
        <v>134</v>
      </c>
      <c r="BQ36" s="62" t="s">
        <v>134</v>
      </c>
      <c r="BU36" t="s">
        <v>134</v>
      </c>
      <c r="BY36" t="s">
        <v>134</v>
      </c>
    </row>
    <row r="37" spans="1:83" x14ac:dyDescent="0.2">
      <c r="AK37" s="260"/>
      <c r="AL37" s="260"/>
      <c r="AV37" s="122"/>
      <c r="BD37" s="122"/>
      <c r="BQ37" s="62" t="s">
        <v>135</v>
      </c>
      <c r="CC37" t="s">
        <v>131</v>
      </c>
    </row>
    <row r="38" spans="1:83" x14ac:dyDescent="0.2">
      <c r="A38" s="35" t="s">
        <v>102</v>
      </c>
      <c r="AK38" s="260"/>
      <c r="AL38" s="260"/>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Lindke, Kenneth@Wildlife</cp:lastModifiedBy>
  <cp:revision/>
  <dcterms:created xsi:type="dcterms:W3CDTF">2004-07-26T22:42:45Z</dcterms:created>
  <dcterms:modified xsi:type="dcterms:W3CDTF">2025-01-14T18:29:48Z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