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AEA7DE4D-B0B7-4A84-94BC-C3F8E62A091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'TRH-2023'!$A$1:$W$49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" i="4" l="1"/>
  <c r="X10" i="4"/>
  <c r="S10" i="4"/>
  <c r="R10" i="4"/>
  <c r="L10" i="4"/>
  <c r="Z10" i="4"/>
  <c r="K10" i="4"/>
  <c r="K11" i="4" s="1"/>
  <c r="H11" i="4"/>
  <c r="I11" i="4"/>
  <c r="J11" i="4"/>
  <c r="L11" i="4"/>
  <c r="G11" i="4"/>
  <c r="C10" i="4"/>
  <c r="E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8" i="4"/>
  <c r="X41" i="4"/>
  <c r="AF25" i="8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7" i="4"/>
  <c r="R37" i="4"/>
  <c r="X37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2" i="4"/>
  <c r="S22" i="4"/>
  <c r="R23" i="4"/>
  <c r="S23" i="4"/>
  <c r="R24" i="4"/>
  <c r="S24" i="4"/>
  <c r="R25" i="4"/>
  <c r="S25" i="4"/>
  <c r="R26" i="4"/>
  <c r="S26" i="4"/>
  <c r="R27" i="4"/>
  <c r="S27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8" i="4"/>
  <c r="AA38" i="4"/>
  <c r="AB38" i="4"/>
  <c r="AB39" i="4"/>
  <c r="AB40" i="4"/>
  <c r="Z41" i="4"/>
  <c r="AA41" i="4"/>
  <c r="AB41" i="4"/>
  <c r="AB4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2" i="4"/>
  <c r="AA25" i="4"/>
  <c r="AA23" i="4"/>
  <c r="AA27" i="4"/>
  <c r="AA26" i="4"/>
  <c r="Z25" i="4"/>
  <c r="AA24" i="4"/>
  <c r="Z24" i="4"/>
  <c r="AA22" i="4"/>
  <c r="Z22" i="4"/>
  <c r="Z21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3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9" i="4"/>
  <c r="S39" i="4"/>
  <c r="AA39" i="4" s="1"/>
  <c r="L39" i="4"/>
  <c r="K39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0" i="4"/>
  <c r="R40" i="4"/>
  <c r="L40" i="4"/>
  <c r="K40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2" i="4"/>
  <c r="I42" i="4"/>
  <c r="H42" i="4"/>
  <c r="G42" i="4"/>
  <c r="C10" i="3"/>
  <c r="S42" i="4"/>
  <c r="R42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3" i="4"/>
  <c r="U43" i="4"/>
  <c r="R43" i="4"/>
  <c r="K43" i="4"/>
  <c r="S43" i="4"/>
  <c r="L43" i="4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R32" i="4"/>
  <c r="S14" i="4"/>
  <c r="AA14" i="4" s="1"/>
  <c r="S15" i="4"/>
  <c r="S16" i="4"/>
  <c r="S17" i="4"/>
  <c r="S18" i="4"/>
  <c r="S19" i="4"/>
  <c r="S20" i="4"/>
  <c r="S21" i="4"/>
  <c r="N34" i="4"/>
  <c r="AA10" i="3"/>
  <c r="AB10" i="3"/>
  <c r="AA11" i="3"/>
  <c r="AB11" i="3"/>
  <c r="T10" i="3"/>
  <c r="U10" i="3"/>
  <c r="T11" i="3"/>
  <c r="U11" i="3"/>
  <c r="M10" i="3"/>
  <c r="N10" i="3"/>
  <c r="M11" i="3"/>
  <c r="N11" i="3"/>
  <c r="R30" i="4"/>
  <c r="S29" i="4"/>
  <c r="R29" i="4"/>
  <c r="S28" i="4"/>
  <c r="R28" i="4"/>
  <c r="L9" i="4"/>
  <c r="K9" i="4"/>
  <c r="L8" i="4"/>
  <c r="K8" i="4"/>
  <c r="L7" i="4"/>
  <c r="K7" i="4"/>
  <c r="S8" i="4"/>
  <c r="S7" i="4"/>
  <c r="S6" i="4"/>
  <c r="S5" i="4"/>
  <c r="R21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3" l="1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9" i="4"/>
  <c r="AA15" i="4"/>
  <c r="X43" i="4"/>
  <c r="X40" i="4"/>
  <c r="AA17" i="4"/>
  <c r="X42" i="4"/>
  <c r="AA19" i="4"/>
  <c r="AA16" i="4"/>
  <c r="AA20" i="4"/>
  <c r="AA13" i="4"/>
  <c r="AA18" i="4"/>
  <c r="X32" i="4"/>
  <c r="AA32" i="4"/>
  <c r="X31" i="4"/>
  <c r="AA31" i="4"/>
  <c r="X30" i="4"/>
  <c r="AA30" i="4"/>
  <c r="X29" i="4"/>
  <c r="AA29" i="4"/>
  <c r="X28" i="4"/>
  <c r="AA28" i="4"/>
  <c r="X21" i="4"/>
  <c r="AA21" i="4"/>
  <c r="Z31" i="4"/>
  <c r="Z14" i="4"/>
  <c r="Z30" i="4"/>
  <c r="Z26" i="4"/>
  <c r="Z17" i="4"/>
  <c r="Z27" i="4"/>
  <c r="Z13" i="4"/>
  <c r="Z29" i="4"/>
  <c r="Z20" i="4"/>
  <c r="Z16" i="4"/>
  <c r="Z43" i="4"/>
  <c r="Z18" i="4"/>
  <c r="Z32" i="4"/>
  <c r="Z28" i="4"/>
  <c r="Z19" i="4"/>
  <c r="Z15" i="4"/>
  <c r="AA43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3" i="4"/>
  <c r="Z40" i="4"/>
  <c r="AA42" i="4"/>
  <c r="K42" i="4"/>
  <c r="Z39" i="4"/>
  <c r="L42" i="4"/>
  <c r="AA40" i="4"/>
  <c r="U36" i="8"/>
  <c r="AA36" i="8"/>
  <c r="N36" i="8"/>
  <c r="AH42" i="8"/>
  <c r="AF36" i="8"/>
  <c r="M36" i="8"/>
  <c r="S34" i="4"/>
  <c r="R34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3" i="4"/>
  <c r="J34" i="4"/>
  <c r="I34" i="4"/>
  <c r="H34" i="4"/>
  <c r="G34" i="4"/>
  <c r="AH22" i="8"/>
  <c r="AH21" i="8"/>
  <c r="E10" i="3"/>
  <c r="C11" i="3"/>
  <c r="C12" i="3" s="1"/>
  <c r="AH20" i="8"/>
  <c r="E8" i="8"/>
  <c r="C9" i="8"/>
  <c r="E7" i="8"/>
  <c r="AH18" i="8"/>
  <c r="X34" i="4" l="1"/>
  <c r="AE19" i="3"/>
  <c r="AG19" i="3"/>
  <c r="AF19" i="3"/>
  <c r="AD19" i="3"/>
  <c r="AH19" i="3" s="1"/>
  <c r="K34" i="4"/>
  <c r="Z11" i="4"/>
  <c r="Z42" i="4"/>
  <c r="E12" i="3"/>
  <c r="C13" i="3"/>
  <c r="AH36" i="8"/>
  <c r="AA34" i="4"/>
  <c r="L34" i="4"/>
  <c r="E11" i="3"/>
  <c r="E9" i="8"/>
  <c r="C10" i="8"/>
  <c r="Z34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<sst xmlns="http://schemas.openxmlformats.org/spreadsheetml/2006/main" count="658" uniqueCount="166">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</sst>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157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158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zoomScale="110" zoomScaleNormal="110" workbookViewId="0">
      <selection activeCell="P33" sqref="P33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164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135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137</v>
      </c>
      <c r="AL4" s="37" t="s">
        <v>138</v>
      </c>
      <c r="AM4" s="37" t="s">
        <v>139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9">
        <f t="shared" si="14"/>
        <v>0.12</v>
      </c>
      <c r="AL24" s="170">
        <f t="shared" si="15"/>
        <v>1</v>
      </c>
      <c r="AM24" s="170">
        <f t="shared" si="16"/>
        <v>0.83720930232558144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69" t="e">
        <f t="shared" ref="AK25:AK34" si="49">N25/M25</f>
        <v>#DIV/0!</v>
      </c>
      <c r="AL25" s="170" t="e">
        <f t="shared" ref="AL25:AL34" si="50">U25/T25</f>
        <v>#DIV/0!</v>
      </c>
      <c r="AM25" s="170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69" t="e">
        <f t="shared" si="49"/>
        <v>#DIV/0!</v>
      </c>
      <c r="AL26" s="170" t="e">
        <f t="shared" si="50"/>
        <v>#DIV/0!</v>
      </c>
      <c r="AM26" s="170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153</v>
      </c>
      <c r="F36" s="38"/>
      <c r="G36" s="38">
        <f>SUM(G5:G34)</f>
        <v>80</v>
      </c>
      <c r="H36" s="38"/>
      <c r="I36" s="38">
        <f t="shared" ref="I36:AF36" si="60">SUM(I5:I34)</f>
        <v>279</v>
      </c>
      <c r="J36" s="38">
        <f t="shared" si="60"/>
        <v>42</v>
      </c>
      <c r="K36" s="165">
        <f t="shared" si="60"/>
        <v>1623</v>
      </c>
      <c r="L36" s="38">
        <f t="shared" si="60"/>
        <v>60</v>
      </c>
      <c r="M36" s="165">
        <f t="shared" si="60"/>
        <v>1902</v>
      </c>
      <c r="N36" s="38">
        <f t="shared" si="60"/>
        <v>102</v>
      </c>
      <c r="O36" s="38"/>
      <c r="P36" s="38">
        <f t="shared" si="60"/>
        <v>2</v>
      </c>
      <c r="Q36" s="38">
        <f t="shared" si="60"/>
        <v>2</v>
      </c>
      <c r="R36" s="38">
        <f t="shared" si="60"/>
        <v>16</v>
      </c>
      <c r="S36" s="38">
        <f t="shared" si="60"/>
        <v>16</v>
      </c>
      <c r="T36" s="38">
        <f t="shared" si="60"/>
        <v>18</v>
      </c>
      <c r="U36" s="38">
        <f t="shared" si="60"/>
        <v>18</v>
      </c>
      <c r="V36" s="38"/>
      <c r="W36" s="38">
        <f t="shared" si="60"/>
        <v>6</v>
      </c>
      <c r="X36" s="38">
        <f t="shared" si="60"/>
        <v>4</v>
      </c>
      <c r="Y36" s="38">
        <f t="shared" si="60"/>
        <v>232</v>
      </c>
      <c r="Z36" s="38">
        <f t="shared" si="60"/>
        <v>106</v>
      </c>
      <c r="AA36" s="38">
        <f t="shared" si="60"/>
        <v>238</v>
      </c>
      <c r="AB36" s="38">
        <f t="shared" si="60"/>
        <v>110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2179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154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abSelected="1" zoomScale="120" zoomScaleNormal="120" workbookViewId="0">
      <selection activeCell="R16" sqref="R16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163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140</v>
      </c>
      <c r="O4" s="13"/>
      <c r="P4" s="13" t="s">
        <v>30</v>
      </c>
      <c r="Q4" s="13" t="s">
        <v>155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7">
        <v>2</v>
      </c>
      <c r="X12" s="157">
        <v>1</v>
      </c>
      <c r="Y12" s="157">
        <v>95</v>
      </c>
      <c r="Z12" s="157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9">
        <f t="shared" si="20"/>
        <v>271</v>
      </c>
      <c r="AE12" s="150">
        <f t="shared" ref="AE12:AE19" si="33">N12/M12</f>
        <v>0.19047619047619047</v>
      </c>
      <c r="AF12" s="150">
        <f t="shared" ref="AF12:AF19" si="34">U12/T12</f>
        <v>0.88888888888888884</v>
      </c>
      <c r="AG12" s="150">
        <f t="shared" ref="AG12:AG19" si="35">AB12/AA12</f>
        <v>0.58762886597938147</v>
      </c>
      <c r="AH12" s="158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/>
      <c r="H13" s="8"/>
      <c r="I13" s="15"/>
      <c r="J13" s="15"/>
      <c r="K13" s="15"/>
      <c r="L13" s="15"/>
      <c r="M13" s="8">
        <f t="shared" si="27"/>
        <v>0</v>
      </c>
      <c r="N13" s="8">
        <f t="shared" si="28"/>
        <v>0</v>
      </c>
      <c r="O13" s="8"/>
      <c r="P13" s="15"/>
      <c r="Q13" s="15"/>
      <c r="R13" s="15"/>
      <c r="S13" s="15"/>
      <c r="T13" s="8">
        <f t="shared" si="29"/>
        <v>0</v>
      </c>
      <c r="U13" s="8">
        <f t="shared" si="30"/>
        <v>0</v>
      </c>
      <c r="V13" s="8"/>
      <c r="W13" s="157"/>
      <c r="X13" s="157"/>
      <c r="Y13" s="157"/>
      <c r="Z13" s="157"/>
      <c r="AA13" s="97">
        <f t="shared" si="31"/>
        <v>0</v>
      </c>
      <c r="AB13" s="97">
        <f t="shared" si="32"/>
        <v>0</v>
      </c>
      <c r="AD13" s="119">
        <f t="shared" si="20"/>
        <v>0</v>
      </c>
      <c r="AE13" s="150" t="e">
        <f t="shared" si="33"/>
        <v>#DIV/0!</v>
      </c>
      <c r="AF13" s="150" t="e">
        <f t="shared" si="34"/>
        <v>#DIV/0!</v>
      </c>
      <c r="AG13" s="150" t="e">
        <f t="shared" si="35"/>
        <v>#DIV/0!</v>
      </c>
      <c r="AH13" s="158" t="e">
        <f t="shared" si="36"/>
        <v>#DIV/0!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153</v>
      </c>
      <c r="F19" s="1"/>
      <c r="G19" s="26">
        <f>SUM(G5:G18)</f>
        <v>35</v>
      </c>
      <c r="H19" s="26"/>
      <c r="I19" s="26">
        <f t="shared" ref="I19:AB19" si="38">SUM(I5:I18)</f>
        <v>92</v>
      </c>
      <c r="J19" s="26">
        <f t="shared" si="38"/>
        <v>21</v>
      </c>
      <c r="K19" s="26">
        <f t="shared" si="38"/>
        <v>641</v>
      </c>
      <c r="L19" s="26">
        <f t="shared" si="38"/>
        <v>94</v>
      </c>
      <c r="M19" s="26">
        <f t="shared" si="38"/>
        <v>733</v>
      </c>
      <c r="N19" s="26">
        <f t="shared" si="38"/>
        <v>115</v>
      </c>
      <c r="O19" s="26"/>
      <c r="P19" s="26">
        <f t="shared" si="38"/>
        <v>3</v>
      </c>
      <c r="Q19" s="26">
        <f t="shared" si="38"/>
        <v>3</v>
      </c>
      <c r="R19" s="26">
        <f t="shared" si="38"/>
        <v>83</v>
      </c>
      <c r="S19" s="26">
        <f t="shared" si="38"/>
        <v>76</v>
      </c>
      <c r="T19" s="26">
        <f t="shared" si="38"/>
        <v>86</v>
      </c>
      <c r="U19" s="26">
        <f t="shared" si="38"/>
        <v>79</v>
      </c>
      <c r="V19" s="26"/>
      <c r="W19" s="26">
        <f t="shared" si="38"/>
        <v>34</v>
      </c>
      <c r="X19" s="26">
        <f t="shared" si="38"/>
        <v>27</v>
      </c>
      <c r="Y19" s="26">
        <f t="shared" si="38"/>
        <v>288</v>
      </c>
      <c r="Z19" s="26">
        <f t="shared" si="38"/>
        <v>164</v>
      </c>
      <c r="AA19" s="26">
        <f t="shared" si="38"/>
        <v>322</v>
      </c>
      <c r="AB19" s="26">
        <f t="shared" si="38"/>
        <v>191</v>
      </c>
      <c r="AD19" s="119">
        <f t="shared" si="20"/>
        <v>1141</v>
      </c>
      <c r="AE19" s="150">
        <f t="shared" si="33"/>
        <v>0.15688949522510232</v>
      </c>
      <c r="AF19" s="150">
        <f t="shared" si="34"/>
        <v>0.91860465116279066</v>
      </c>
      <c r="AG19" s="150">
        <f t="shared" si="35"/>
        <v>0.59316770186335399</v>
      </c>
      <c r="AH19" s="158">
        <f t="shared" si="36"/>
        <v>32.6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154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165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5"/>
  <sheetViews>
    <sheetView zoomScale="130" zoomScaleNormal="130" workbookViewId="0">
      <selection activeCell="O16" sqref="O16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143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150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0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10" si="2">C5+7</f>
        <v>38240</v>
      </c>
      <c r="D6" s="18" t="s">
        <v>41</v>
      </c>
      <c r="E6" s="19">
        <f t="shared" ref="E6:E10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10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0" si="5">U6+R6+K6</f>
        <v>541</v>
      </c>
      <c r="Z6" s="150">
        <f t="shared" ref="Z6:Z32" si="6">L6/K6</f>
        <v>5.7513914656771803E-2</v>
      </c>
      <c r="AA6" s="150"/>
      <c r="AB6" s="150">
        <f t="shared" ref="AB6:AB32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0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2" si="9">S9/R9</f>
        <v>1</v>
      </c>
      <c r="AB9" s="150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26">
        <v>104</v>
      </c>
      <c r="H10" s="26">
        <v>12</v>
      </c>
      <c r="I10" s="26">
        <v>604</v>
      </c>
      <c r="J10" s="26">
        <v>95</v>
      </c>
      <c r="K10" s="13">
        <f t="shared" si="0"/>
        <v>708</v>
      </c>
      <c r="L10" s="13">
        <f t="shared" si="0"/>
        <v>107</v>
      </c>
      <c r="M10" s="107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50">
        <f t="shared" si="6"/>
        <v>0.15112994350282485</v>
      </c>
      <c r="AA10" s="150"/>
      <c r="AB10" s="150">
        <f t="shared" si="7"/>
        <v>1</v>
      </c>
    </row>
    <row r="11" spans="1:28" ht="13" x14ac:dyDescent="0.3">
      <c r="A11" s="5" t="s">
        <v>151</v>
      </c>
      <c r="B11" s="5"/>
      <c r="C11" s="5"/>
      <c r="D11" s="5"/>
      <c r="E11" s="5"/>
      <c r="F11" s="5"/>
      <c r="G11" s="9">
        <f>SUM(G5:G10)</f>
        <v>618</v>
      </c>
      <c r="H11" s="9">
        <f t="shared" ref="H11:L11" si="10">SUM(H5:H10)</f>
        <v>99</v>
      </c>
      <c r="I11" s="9">
        <f t="shared" si="10"/>
        <v>2966</v>
      </c>
      <c r="J11" s="9">
        <f t="shared" si="10"/>
        <v>246</v>
      </c>
      <c r="K11" s="9">
        <f t="shared" si="10"/>
        <v>3584</v>
      </c>
      <c r="L11" s="9">
        <f t="shared" si="10"/>
        <v>345</v>
      </c>
      <c r="M11" s="107"/>
      <c r="N11" s="4"/>
      <c r="O11" s="4"/>
      <c r="P11" s="4"/>
      <c r="Q11" s="4"/>
      <c r="R11" s="9"/>
      <c r="S11" s="8"/>
      <c r="T11" s="9"/>
      <c r="U11" s="9"/>
      <c r="V11" s="9"/>
      <c r="W11" s="4"/>
      <c r="X11" s="6"/>
      <c r="Z11" s="150">
        <f t="shared" si="6"/>
        <v>9.6261160714285712E-2</v>
      </c>
      <c r="AA11" s="150"/>
      <c r="AB11" s="150"/>
    </row>
    <row r="12" spans="1:28" ht="13.5" thickBot="1" x14ac:dyDescent="0.35">
      <c r="A12" s="108"/>
      <c r="B12" s="108"/>
      <c r="C12" s="108"/>
      <c r="D12" s="108"/>
      <c r="E12" s="108"/>
      <c r="F12" s="109"/>
      <c r="G12" s="110"/>
      <c r="H12" s="110"/>
      <c r="I12" s="110"/>
      <c r="J12" s="110"/>
      <c r="K12" s="110"/>
      <c r="L12" s="110"/>
      <c r="M12" s="111"/>
      <c r="N12" s="112"/>
      <c r="O12" s="112"/>
      <c r="P12" s="112"/>
      <c r="Q12" s="112"/>
      <c r="R12" s="112"/>
      <c r="S12" s="112"/>
      <c r="T12" s="112"/>
      <c r="U12" s="112"/>
      <c r="V12" s="112"/>
      <c r="W12" s="4"/>
      <c r="X12" s="6"/>
      <c r="Z12" s="150"/>
      <c r="AA12" s="150"/>
      <c r="AB12" s="150"/>
    </row>
    <row r="13" spans="1:28" ht="13.5" thickTop="1" x14ac:dyDescent="0.3">
      <c r="A13" s="15">
        <v>43</v>
      </c>
      <c r="C13" s="17">
        <v>38647</v>
      </c>
      <c r="D13" s="18" t="s">
        <v>41</v>
      </c>
      <c r="E13" s="19">
        <v>38653</v>
      </c>
      <c r="G13" s="8"/>
      <c r="H13" s="113"/>
      <c r="I13" s="113"/>
      <c r="J13" s="113"/>
      <c r="K13" s="9">
        <f>G13+I13</f>
        <v>0</v>
      </c>
      <c r="L13" s="9">
        <f>H13+J13</f>
        <v>0</v>
      </c>
      <c r="M13" s="114"/>
      <c r="N13" s="9"/>
      <c r="O13" s="8"/>
      <c r="P13" s="113"/>
      <c r="Q13" s="9"/>
      <c r="R13" s="9">
        <f t="shared" ref="R13:S21" si="11">N13+P13</f>
        <v>0</v>
      </c>
      <c r="S13" s="9">
        <f t="shared" si="11"/>
        <v>0</v>
      </c>
      <c r="T13" s="4"/>
      <c r="U13" s="9"/>
      <c r="V13" s="8"/>
      <c r="W13" s="4"/>
      <c r="X13" s="6">
        <f t="shared" ref="X13:X32" si="12">U13+R13+K13</f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3" x14ac:dyDescent="0.3">
      <c r="A14" s="15">
        <v>44</v>
      </c>
      <c r="C14" s="17">
        <v>38654</v>
      </c>
      <c r="D14" s="18" t="s">
        <v>41</v>
      </c>
      <c r="E14" s="19">
        <v>38660</v>
      </c>
      <c r="G14" s="9"/>
      <c r="H14" s="9"/>
      <c r="I14" s="9"/>
      <c r="J14" s="9"/>
      <c r="K14" s="9">
        <f t="shared" ref="K14:K32" si="13">G14+I14</f>
        <v>0</v>
      </c>
      <c r="L14" s="9">
        <f t="shared" ref="L14:L32" si="14">H14+J14</f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5" x14ac:dyDescent="0.3">
      <c r="A15" s="15">
        <v>45</v>
      </c>
      <c r="C15" s="17">
        <v>38661</v>
      </c>
      <c r="D15" s="18" t="s">
        <v>41</v>
      </c>
      <c r="E15" s="19">
        <v>38667</v>
      </c>
      <c r="F15" s="115"/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si="11"/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46</v>
      </c>
      <c r="C16" s="17">
        <v>38668</v>
      </c>
      <c r="D16" s="18" t="s">
        <v>41</v>
      </c>
      <c r="E16" s="19">
        <v>38674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14"/>
      <c r="N16" s="9"/>
      <c r="O16" s="9"/>
      <c r="P16" s="9"/>
      <c r="Q16" s="9"/>
      <c r="R16" s="9">
        <f t="shared" ref="R16:R30" si="15">N16+P16</f>
        <v>0</v>
      </c>
      <c r="S16" s="9">
        <f t="shared" si="11"/>
        <v>0</v>
      </c>
      <c r="T16" s="4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47</v>
      </c>
      <c r="C17" s="17">
        <v>38675</v>
      </c>
      <c r="D17" s="18" t="s">
        <v>41</v>
      </c>
      <c r="E17" s="19">
        <v>38681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48</v>
      </c>
      <c r="C18" s="17">
        <v>38682</v>
      </c>
      <c r="D18" s="18" t="s">
        <v>41</v>
      </c>
      <c r="E18" s="19">
        <v>38688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49</v>
      </c>
      <c r="C19" s="17">
        <v>38689</v>
      </c>
      <c r="D19" s="18" t="s">
        <v>41</v>
      </c>
      <c r="E19" s="19">
        <v>38695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50</v>
      </c>
      <c r="C20" s="17">
        <v>38696</v>
      </c>
      <c r="D20" s="18" t="s">
        <v>41</v>
      </c>
      <c r="E20" s="19">
        <v>38702</v>
      </c>
      <c r="G20" s="9"/>
      <c r="H20" s="9"/>
      <c r="I20" s="9"/>
      <c r="J20" s="9"/>
      <c r="K20" s="9">
        <f t="shared" si="13"/>
        <v>0</v>
      </c>
      <c r="L20" s="9">
        <f t="shared" si="14"/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51</v>
      </c>
      <c r="C21" s="17">
        <v>38703</v>
      </c>
      <c r="D21" s="18" t="s">
        <v>41</v>
      </c>
      <c r="E21" s="19">
        <v>38709</v>
      </c>
      <c r="G21" s="9"/>
      <c r="H21" s="9"/>
      <c r="I21" s="9"/>
      <c r="J21" s="9"/>
      <c r="K21" s="9">
        <f t="shared" ref="K21:K25" si="16">G21+I21</f>
        <v>0</v>
      </c>
      <c r="L21" s="9">
        <f t="shared" ref="L21:L25" si="17">H21+J21</f>
        <v>0</v>
      </c>
      <c r="M21" s="107"/>
      <c r="N21" s="9"/>
      <c r="O21" s="9"/>
      <c r="P21" s="9"/>
      <c r="Q21" s="9"/>
      <c r="R21" s="9">
        <f t="shared" si="15"/>
        <v>0</v>
      </c>
      <c r="S21" s="9">
        <f t="shared" si="11"/>
        <v>0</v>
      </c>
      <c r="T21" s="9"/>
      <c r="U21" s="9"/>
      <c r="V21" s="9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52</v>
      </c>
      <c r="C22" s="17">
        <v>38710</v>
      </c>
      <c r="D22" s="18" t="s">
        <v>41</v>
      </c>
      <c r="E22" s="19">
        <v>38717</v>
      </c>
      <c r="G22" s="151"/>
      <c r="H22" s="151"/>
      <c r="I22" s="151"/>
      <c r="J22" s="151"/>
      <c r="K22" s="9">
        <f t="shared" si="16"/>
        <v>0</v>
      </c>
      <c r="L22" s="9">
        <f t="shared" si="17"/>
        <v>0</v>
      </c>
      <c r="M22" s="107"/>
      <c r="N22" s="151"/>
      <c r="O22" s="151"/>
      <c r="P22" s="151"/>
      <c r="Q22" s="151"/>
      <c r="R22" s="9">
        <f t="shared" ref="R22:R27" si="18">N22+P22</f>
        <v>0</v>
      </c>
      <c r="S22" s="9">
        <f t="shared" ref="S22:S27" si="19">O22+Q22</f>
        <v>0</v>
      </c>
      <c r="T22" s="9"/>
      <c r="U22" s="151"/>
      <c r="V22" s="151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1</v>
      </c>
      <c r="C23" s="17">
        <v>39814</v>
      </c>
      <c r="D23" s="18" t="s">
        <v>41</v>
      </c>
      <c r="E23" s="19">
        <v>38724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2</v>
      </c>
      <c r="C24" s="17">
        <v>39821</v>
      </c>
      <c r="D24" s="18" t="s">
        <v>41</v>
      </c>
      <c r="E24" s="19">
        <v>38731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3</v>
      </c>
      <c r="C25" s="17">
        <v>39828</v>
      </c>
      <c r="D25" s="18" t="s">
        <v>41</v>
      </c>
      <c r="E25" s="19">
        <v>38738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7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4</v>
      </c>
      <c r="C26" s="17">
        <v>39835</v>
      </c>
      <c r="D26" s="18" t="s">
        <v>41</v>
      </c>
      <c r="E26" s="19">
        <v>38745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5</v>
      </c>
      <c r="C27" s="17">
        <v>39842</v>
      </c>
      <c r="D27" s="18" t="s">
        <v>41</v>
      </c>
      <c r="E27" s="19">
        <v>38752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6</v>
      </c>
      <c r="C28" s="17">
        <v>39849</v>
      </c>
      <c r="D28" s="18" t="s">
        <v>41</v>
      </c>
      <c r="E28" s="19">
        <v>38759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ref="S28:S29" si="20">O28+Q28</f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7</v>
      </c>
      <c r="C29" s="17">
        <v>39856</v>
      </c>
      <c r="D29" s="18" t="s">
        <v>41</v>
      </c>
      <c r="E29" s="19">
        <v>38766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f t="shared" si="20"/>
        <v>0</v>
      </c>
      <c r="T29" s="4"/>
      <c r="U29" s="9"/>
      <c r="V29" s="9"/>
      <c r="W29" s="4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8</v>
      </c>
      <c r="C30" s="17">
        <v>39863</v>
      </c>
      <c r="D30" s="18" t="s">
        <v>41</v>
      </c>
      <c r="E30" s="19">
        <v>38773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 t="shared" si="15"/>
        <v>0</v>
      </c>
      <c r="S30" s="9">
        <v>0</v>
      </c>
      <c r="T30" s="4"/>
      <c r="U30" s="9"/>
      <c r="V30" s="9"/>
      <c r="W30" s="120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9</v>
      </c>
      <c r="C31" s="17">
        <v>39870</v>
      </c>
      <c r="D31" s="18" t="s">
        <v>41</v>
      </c>
      <c r="E31" s="19">
        <v>38780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5">
        <v>10</v>
      </c>
      <c r="C32" s="17">
        <v>39877</v>
      </c>
      <c r="D32" s="18" t="s">
        <v>41</v>
      </c>
      <c r="E32" s="19">
        <v>38787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ht="13" x14ac:dyDescent="0.3">
      <c r="A33" s="10" t="s">
        <v>152</v>
      </c>
      <c r="B33" s="10"/>
      <c r="C33" s="10"/>
      <c r="D33" s="10"/>
      <c r="E33" s="10"/>
      <c r="F33" s="10"/>
      <c r="G33" s="9"/>
      <c r="H33" s="9"/>
      <c r="I33" s="9"/>
      <c r="J33" s="9"/>
      <c r="K33" s="9">
        <f t="shared" ref="K33:L33" si="21">SUM(K13:K32)</f>
        <v>0</v>
      </c>
      <c r="L33" s="9">
        <f t="shared" si="21"/>
        <v>0</v>
      </c>
      <c r="M33" s="114"/>
      <c r="N33" s="4"/>
      <c r="O33" s="4"/>
      <c r="P33" s="4"/>
      <c r="Q33" s="4"/>
      <c r="R33" s="9"/>
      <c r="S33" s="9"/>
      <c r="T33" s="4"/>
      <c r="U33" s="4"/>
      <c r="V33" s="4"/>
      <c r="W33" s="4"/>
      <c r="Z33" s="160"/>
      <c r="AA33" s="160"/>
      <c r="AB33" s="160"/>
    </row>
    <row r="34" spans="1:28" s="118" customFormat="1" ht="13" x14ac:dyDescent="0.3">
      <c r="A34" s="116" t="s">
        <v>153</v>
      </c>
      <c r="B34" s="116"/>
      <c r="C34" s="116"/>
      <c r="D34" s="116"/>
      <c r="E34" s="116"/>
      <c r="F34" s="116"/>
      <c r="G34" s="99">
        <f t="shared" ref="G34:L34" si="22">G11+G33</f>
        <v>618</v>
      </c>
      <c r="H34" s="99">
        <f t="shared" si="22"/>
        <v>99</v>
      </c>
      <c r="I34" s="99">
        <f t="shared" si="22"/>
        <v>2966</v>
      </c>
      <c r="J34" s="99">
        <f t="shared" si="22"/>
        <v>246</v>
      </c>
      <c r="K34" s="99">
        <f t="shared" si="22"/>
        <v>3584</v>
      </c>
      <c r="L34" s="99">
        <f t="shared" si="22"/>
        <v>345</v>
      </c>
      <c r="M34" s="117"/>
      <c r="N34" s="99">
        <f t="shared" ref="N34:S34" si="23">SUM(N5:N33)</f>
        <v>2</v>
      </c>
      <c r="O34" s="99">
        <f t="shared" si="23"/>
        <v>2</v>
      </c>
      <c r="P34" s="99">
        <f t="shared" si="23"/>
        <v>30</v>
      </c>
      <c r="Q34" s="99">
        <f t="shared" si="23"/>
        <v>30</v>
      </c>
      <c r="R34" s="99">
        <f t="shared" si="23"/>
        <v>32</v>
      </c>
      <c r="S34" s="99">
        <f t="shared" si="23"/>
        <v>32</v>
      </c>
      <c r="T34" s="99"/>
      <c r="U34" s="99">
        <f>SUM(U5:U33)</f>
        <v>33</v>
      </c>
      <c r="V34" s="99">
        <f>SUM(V5:V33)</f>
        <v>29</v>
      </c>
      <c r="W34" s="100"/>
      <c r="X34" s="152">
        <f>SUM(X5:X33)</f>
        <v>3649</v>
      </c>
      <c r="Z34" s="161">
        <f t="shared" ref="Z34" si="24">L34/K34</f>
        <v>9.6261160714285712E-2</v>
      </c>
      <c r="AA34" s="161">
        <f t="shared" ref="AA34" si="25">S34/R34</f>
        <v>1</v>
      </c>
      <c r="AB34" s="161">
        <f t="shared" ref="AB34" si="26">V34/U34</f>
        <v>0.87878787878787878</v>
      </c>
    </row>
    <row r="35" spans="1:28" x14ac:dyDescent="0.25">
      <c r="A35"/>
      <c r="B35"/>
      <c r="C35"/>
      <c r="D35"/>
      <c r="E35"/>
    </row>
    <row r="36" spans="1:28" ht="15" x14ac:dyDescent="0.3">
      <c r="A36" s="10" t="s">
        <v>144</v>
      </c>
      <c r="B36" s="10"/>
      <c r="C36" s="10"/>
      <c r="D36" s="10"/>
      <c r="E36"/>
      <c r="G36" s="9">
        <v>1324</v>
      </c>
      <c r="H36" s="9">
        <v>186</v>
      </c>
      <c r="I36" s="9">
        <v>6686</v>
      </c>
      <c r="J36" s="9">
        <v>501</v>
      </c>
      <c r="K36" s="9">
        <v>8010</v>
      </c>
      <c r="L36" s="9">
        <v>687</v>
      </c>
      <c r="M36" s="114"/>
      <c r="N36" s="9">
        <v>263</v>
      </c>
      <c r="O36" s="9">
        <v>263</v>
      </c>
      <c r="P36" s="9">
        <v>3241</v>
      </c>
      <c r="Q36" s="9">
        <v>3124</v>
      </c>
      <c r="R36" s="9">
        <v>3504</v>
      </c>
      <c r="S36" s="9">
        <v>3387</v>
      </c>
      <c r="T36" s="114"/>
      <c r="U36" s="9">
        <v>1047</v>
      </c>
      <c r="V36" s="9">
        <v>992</v>
      </c>
      <c r="W36" s="9"/>
      <c r="X36" s="9">
        <v>12561</v>
      </c>
      <c r="Z36" s="162">
        <v>8.576779026217228E-2</v>
      </c>
      <c r="AA36" s="162">
        <v>0.96660958904109584</v>
      </c>
      <c r="AB36" s="162">
        <v>0.94746895893027694</v>
      </c>
    </row>
    <row r="37" spans="1:28" ht="15" x14ac:dyDescent="0.3">
      <c r="A37" s="10" t="s">
        <v>134</v>
      </c>
      <c r="B37" s="10"/>
      <c r="C37" s="10"/>
      <c r="D37" s="10"/>
      <c r="E37" s="10"/>
      <c r="F37" s="10"/>
      <c r="G37" s="9">
        <v>417</v>
      </c>
      <c r="H37" s="9">
        <v>0</v>
      </c>
      <c r="I37" s="9">
        <v>7287</v>
      </c>
      <c r="J37" s="9">
        <v>1630</v>
      </c>
      <c r="K37" s="9">
        <v>7973</v>
      </c>
      <c r="L37" s="9">
        <v>1630</v>
      </c>
      <c r="M37" s="114"/>
      <c r="N37" s="9">
        <v>148</v>
      </c>
      <c r="O37" s="9">
        <v>147</v>
      </c>
      <c r="P37" s="9">
        <v>2234</v>
      </c>
      <c r="Q37" s="9">
        <v>2168</v>
      </c>
      <c r="R37" s="9">
        <f>N37+P37</f>
        <v>2382</v>
      </c>
      <c r="S37" s="9">
        <f>O37+Q37</f>
        <v>2315</v>
      </c>
      <c r="T37" s="114"/>
      <c r="U37" s="9">
        <v>1433</v>
      </c>
      <c r="V37" s="9">
        <v>1362</v>
      </c>
      <c r="W37" s="4"/>
      <c r="X37" s="9">
        <f>U37+R37+K37</f>
        <v>11788</v>
      </c>
      <c r="Z37" s="162">
        <v>0.20443998494920357</v>
      </c>
      <c r="AA37" s="162">
        <v>0.97188417960553919</v>
      </c>
      <c r="AB37" s="162">
        <v>0.95045359385903694</v>
      </c>
    </row>
    <row r="38" spans="1:28" ht="15" x14ac:dyDescent="0.3">
      <c r="A38" s="10" t="s">
        <v>123</v>
      </c>
      <c r="B38" s="10"/>
      <c r="C38" s="10"/>
      <c r="D38" s="10"/>
      <c r="E38" s="10"/>
      <c r="F38" s="10"/>
      <c r="G38" s="9">
        <v>3555</v>
      </c>
      <c r="H38" s="9">
        <v>751</v>
      </c>
      <c r="I38" s="9">
        <v>4808</v>
      </c>
      <c r="J38" s="9">
        <v>1068</v>
      </c>
      <c r="K38" s="9">
        <v>8363</v>
      </c>
      <c r="L38" s="9">
        <v>1819</v>
      </c>
      <c r="M38" s="114"/>
      <c r="N38" s="9">
        <v>1375</v>
      </c>
      <c r="O38" s="9">
        <v>1357</v>
      </c>
      <c r="P38" s="9">
        <v>959</v>
      </c>
      <c r="Q38" s="9">
        <v>922</v>
      </c>
      <c r="R38" s="9">
        <v>2333</v>
      </c>
      <c r="S38" s="9">
        <v>2279</v>
      </c>
      <c r="T38" s="114"/>
      <c r="U38" s="9">
        <v>590</v>
      </c>
      <c r="V38" s="9">
        <v>558</v>
      </c>
      <c r="W38" s="4"/>
      <c r="X38" s="9">
        <f t="shared" ref="X38:X43" si="27">U38+R38+K38</f>
        <v>11286</v>
      </c>
      <c r="Z38" s="163">
        <f t="shared" ref="Z38:Z43" si="28">L38/K38</f>
        <v>0.21750567977998325</v>
      </c>
      <c r="AA38" s="163">
        <f t="shared" ref="AA38:AA43" si="29">S38/R38</f>
        <v>0.97685383626232314</v>
      </c>
      <c r="AB38" s="163">
        <f t="shared" ref="AB38:AB43" si="30">V38/U38</f>
        <v>0.94576271186440675</v>
      </c>
    </row>
    <row r="39" spans="1:28" ht="15" x14ac:dyDescent="0.3">
      <c r="A39" s="10" t="s">
        <v>110</v>
      </c>
      <c r="B39" s="10"/>
      <c r="C39" s="10"/>
      <c r="D39" s="10"/>
      <c r="E39" s="10"/>
      <c r="F39" s="10"/>
      <c r="G39" s="9">
        <v>297</v>
      </c>
      <c r="H39" s="9">
        <v>64</v>
      </c>
      <c r="I39" s="9">
        <v>5767</v>
      </c>
      <c r="J39" s="9">
        <v>1288</v>
      </c>
      <c r="K39" s="9">
        <f>G39+I39</f>
        <v>6064</v>
      </c>
      <c r="L39" s="9">
        <f>H39+J39</f>
        <v>1352</v>
      </c>
      <c r="M39" s="114"/>
      <c r="N39" s="9">
        <v>6</v>
      </c>
      <c r="O39" s="9">
        <v>5</v>
      </c>
      <c r="P39" s="9">
        <v>643</v>
      </c>
      <c r="Q39" s="9">
        <v>602</v>
      </c>
      <c r="R39" s="9">
        <f>N39+P39</f>
        <v>649</v>
      </c>
      <c r="S39" s="9">
        <f>O39+Q39</f>
        <v>607</v>
      </c>
      <c r="T39" s="114"/>
      <c r="U39" s="9">
        <v>386</v>
      </c>
      <c r="V39" s="9">
        <v>370</v>
      </c>
      <c r="W39" s="4"/>
      <c r="X39" s="9">
        <f t="shared" si="27"/>
        <v>7099</v>
      </c>
      <c r="Z39" s="163">
        <f t="shared" si="28"/>
        <v>0.22295514511873352</v>
      </c>
      <c r="AA39" s="163">
        <f t="shared" si="29"/>
        <v>0.93528505392912176</v>
      </c>
      <c r="AB39" s="163">
        <f t="shared" si="30"/>
        <v>0.95854922279792742</v>
      </c>
    </row>
    <row r="40" spans="1:28" ht="15" x14ac:dyDescent="0.3">
      <c r="A40" s="10" t="s">
        <v>102</v>
      </c>
      <c r="B40" s="10"/>
      <c r="C40" s="10"/>
      <c r="D40" s="10"/>
      <c r="E40" s="10"/>
      <c r="F40" s="10"/>
      <c r="G40" s="9">
        <v>924</v>
      </c>
      <c r="H40" s="9">
        <v>185</v>
      </c>
      <c r="I40" s="9">
        <v>9297</v>
      </c>
      <c r="J40" s="9">
        <v>2075</v>
      </c>
      <c r="K40" s="9">
        <f>G40+I40</f>
        <v>10221</v>
      </c>
      <c r="L40" s="9">
        <f>H40+J40</f>
        <v>2260</v>
      </c>
      <c r="M40" s="114"/>
      <c r="N40" s="9">
        <v>186</v>
      </c>
      <c r="O40" s="9">
        <v>185</v>
      </c>
      <c r="P40" s="9">
        <v>556</v>
      </c>
      <c r="Q40" s="9">
        <v>515</v>
      </c>
      <c r="R40" s="9">
        <f>N40+P40</f>
        <v>742</v>
      </c>
      <c r="S40" s="9">
        <f>O40+Q40</f>
        <v>700</v>
      </c>
      <c r="T40" s="114"/>
      <c r="U40" s="9">
        <v>1869</v>
      </c>
      <c r="V40" s="9">
        <v>1859</v>
      </c>
      <c r="W40" s="4"/>
      <c r="X40" s="9">
        <f t="shared" si="27"/>
        <v>12832</v>
      </c>
      <c r="Z40" s="163">
        <f t="shared" si="28"/>
        <v>0.22111339399276</v>
      </c>
      <c r="AA40" s="163">
        <f t="shared" si="29"/>
        <v>0.94339622641509435</v>
      </c>
      <c r="AB40" s="163">
        <f t="shared" si="30"/>
        <v>0.99464954521134297</v>
      </c>
    </row>
    <row r="41" spans="1:28" ht="15" x14ac:dyDescent="0.3">
      <c r="A41" s="85" t="s">
        <v>90</v>
      </c>
      <c r="B41" s="10"/>
      <c r="C41" s="10"/>
      <c r="D41" s="10"/>
      <c r="E41" s="10"/>
      <c r="F41" s="10"/>
      <c r="G41" s="9">
        <v>2197</v>
      </c>
      <c r="H41" s="9">
        <v>478</v>
      </c>
      <c r="I41" s="9">
        <v>4814</v>
      </c>
      <c r="J41" s="9">
        <v>1074</v>
      </c>
      <c r="K41" s="9">
        <v>7011</v>
      </c>
      <c r="L41" s="9">
        <v>1552</v>
      </c>
      <c r="M41" s="114"/>
      <c r="N41" s="9">
        <v>170</v>
      </c>
      <c r="O41" s="9">
        <v>168</v>
      </c>
      <c r="P41" s="9">
        <v>252</v>
      </c>
      <c r="Q41" s="9">
        <v>229</v>
      </c>
      <c r="R41" s="9">
        <v>422</v>
      </c>
      <c r="S41" s="9">
        <v>397</v>
      </c>
      <c r="T41" s="114"/>
      <c r="U41" s="9">
        <v>2049</v>
      </c>
      <c r="V41" s="9">
        <v>1996</v>
      </c>
      <c r="W41" s="4"/>
      <c r="X41" s="9">
        <f t="shared" si="27"/>
        <v>9482</v>
      </c>
      <c r="Z41" s="163">
        <f t="shared" si="28"/>
        <v>0.22136642419055769</v>
      </c>
      <c r="AA41" s="163">
        <f t="shared" si="29"/>
        <v>0.94075829383886256</v>
      </c>
      <c r="AB41" s="163">
        <f t="shared" si="30"/>
        <v>0.97413372376769158</v>
      </c>
    </row>
    <row r="42" spans="1:28" ht="15" x14ac:dyDescent="0.3">
      <c r="A42" s="85" t="s">
        <v>89</v>
      </c>
      <c r="B42" s="10"/>
      <c r="C42" s="10"/>
      <c r="D42" s="10"/>
      <c r="E42" s="10"/>
      <c r="F42" s="10"/>
      <c r="G42" s="9">
        <f>277+454</f>
        <v>731</v>
      </c>
      <c r="H42" s="9">
        <f>55+424</f>
        <v>479</v>
      </c>
      <c r="I42" s="9">
        <f>1830+1089</f>
        <v>2919</v>
      </c>
      <c r="J42" s="9">
        <f>424+223</f>
        <v>647</v>
      </c>
      <c r="K42" s="9">
        <f>G42+I42</f>
        <v>3650</v>
      </c>
      <c r="L42" s="9">
        <f>H42+J42</f>
        <v>1126</v>
      </c>
      <c r="M42" s="114"/>
      <c r="N42" s="9">
        <v>45</v>
      </c>
      <c r="O42" s="9">
        <v>45</v>
      </c>
      <c r="P42" s="9">
        <v>482</v>
      </c>
      <c r="Q42" s="9">
        <v>408</v>
      </c>
      <c r="R42" s="9">
        <f>N42+P42</f>
        <v>527</v>
      </c>
      <c r="S42" s="9">
        <f>O42+Q42</f>
        <v>453</v>
      </c>
      <c r="T42" s="114"/>
      <c r="U42" s="9">
        <v>1574</v>
      </c>
      <c r="V42" s="9">
        <v>1557</v>
      </c>
      <c r="W42" s="4"/>
      <c r="X42" s="9">
        <f t="shared" si="27"/>
        <v>5751</v>
      </c>
      <c r="Z42" s="163">
        <f t="shared" si="28"/>
        <v>0.30849315068493149</v>
      </c>
      <c r="AA42" s="163">
        <f t="shared" si="29"/>
        <v>0.85958254269449719</v>
      </c>
      <c r="AB42" s="163">
        <f t="shared" si="30"/>
        <v>0.98919949174078781</v>
      </c>
    </row>
    <row r="43" spans="1:28" ht="15" x14ac:dyDescent="0.3">
      <c r="A43" s="85" t="s">
        <v>91</v>
      </c>
      <c r="B43" s="10"/>
      <c r="C43" s="10"/>
      <c r="D43" s="10"/>
      <c r="E43" s="10"/>
      <c r="F43" s="10"/>
      <c r="G43" s="9">
        <v>546</v>
      </c>
      <c r="H43" s="9">
        <v>104</v>
      </c>
      <c r="I43" s="9">
        <v>4795</v>
      </c>
      <c r="J43" s="9">
        <v>1058</v>
      </c>
      <c r="K43" s="9">
        <f>G43+I43</f>
        <v>5341</v>
      </c>
      <c r="L43" s="9">
        <f>J43+H43</f>
        <v>1162</v>
      </c>
      <c r="M43" s="114"/>
      <c r="N43" s="9">
        <v>355</v>
      </c>
      <c r="O43" s="9">
        <v>343</v>
      </c>
      <c r="P43" s="9">
        <v>2982</v>
      </c>
      <c r="Q43" s="9">
        <v>2697</v>
      </c>
      <c r="R43" s="9">
        <f>P43+N43</f>
        <v>3337</v>
      </c>
      <c r="S43" s="9">
        <f>Q43+O43</f>
        <v>3040</v>
      </c>
      <c r="T43" s="114"/>
      <c r="U43" s="9">
        <f>2986+107+77+66</f>
        <v>3236</v>
      </c>
      <c r="V43" s="9">
        <f>2954+106+75+65</f>
        <v>3200</v>
      </c>
      <c r="W43" s="9"/>
      <c r="X43" s="9">
        <f t="shared" si="27"/>
        <v>11914</v>
      </c>
      <c r="Z43" s="163">
        <f t="shared" si="28"/>
        <v>0.21756225425950196</v>
      </c>
      <c r="AA43" s="163">
        <f t="shared" si="29"/>
        <v>0.9109979023074618</v>
      </c>
      <c r="AB43" s="163">
        <f t="shared" si="30"/>
        <v>0.9888751545117429</v>
      </c>
    </row>
    <row r="44" spans="1:28" x14ac:dyDescent="0.25">
      <c r="A44" s="15" t="s">
        <v>36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65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75</v>
      </c>
      <c r="D46" s="16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38</v>
      </c>
      <c r="B47" s="16"/>
      <c r="C47" s="16"/>
      <c r="D47" s="16"/>
      <c r="E47" s="16"/>
    </row>
    <row r="48" spans="1:28" ht="13" x14ac:dyDescent="0.3">
      <c r="A48" s="14" t="s">
        <v>106</v>
      </c>
      <c r="B48" s="16"/>
      <c r="C48" s="16"/>
      <c r="D48" s="16"/>
      <c r="E48" s="16"/>
    </row>
    <row r="49" spans="1:16" x14ac:dyDescent="0.25">
      <c r="A49" s="16" t="s">
        <v>148</v>
      </c>
      <c r="B49" s="16"/>
      <c r="C49" s="16"/>
      <c r="D49" s="16"/>
      <c r="E49" s="16"/>
    </row>
    <row r="50" spans="1:16" x14ac:dyDescent="0.25">
      <c r="A50" s="41" t="s">
        <v>92</v>
      </c>
      <c r="B50" s="16"/>
      <c r="C50" s="16"/>
      <c r="D50" s="16"/>
      <c r="E50" s="16"/>
    </row>
    <row r="51" spans="1:16" x14ac:dyDescent="0.25">
      <c r="A51" s="41" t="s">
        <v>149</v>
      </c>
    </row>
    <row r="55" spans="1:16" x14ac:dyDescent="0.25">
      <c r="P55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145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147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136</v>
      </c>
      <c r="CB4" s="76" t="s">
        <v>17</v>
      </c>
      <c r="CC4" s="76" t="s">
        <v>18</v>
      </c>
      <c r="CD4" s="76" t="s">
        <v>19</v>
      </c>
      <c r="CE4" s="76" t="s">
        <v>136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7" t="s">
        <v>64</v>
      </c>
      <c r="AZ18" s="207"/>
      <c r="BA18" s="207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7" t="s">
        <v>61</v>
      </c>
      <c r="AZ19" s="207"/>
      <c r="BA19" s="207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7" t="s">
        <v>62</v>
      </c>
      <c r="AZ20" s="207"/>
      <c r="BA20" s="207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7" t="s">
        <v>63</v>
      </c>
      <c r="AZ21" s="207"/>
      <c r="BA21" s="207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Q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146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141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160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159</v>
      </c>
      <c r="BV11" s="146">
        <v>0</v>
      </c>
      <c r="BW11" s="175">
        <v>13</v>
      </c>
      <c r="BY11" s="189" t="s">
        <v>162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142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161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2023-10-17T22:05:27Z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