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80A8B901-A072-45D4-89A4-3AE0167E42A4}" xr6:coauthVersionLast="47" xr6:coauthVersionMax="47" xr10:uidLastSave="{00000000-0000-0000-0000-000000000000}"/>
  <bookViews>
    <workbookView xWindow="-25320" yWindow="-4335" windowWidth="25440" windowHeight="15390" firstSheet="1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8" l="1"/>
  <c r="AM7" i="8"/>
  <c r="AM8" i="8"/>
  <c r="AM9" i="8"/>
  <c r="AM10" i="8"/>
  <c r="AM11" i="8"/>
  <c r="AM15" i="8"/>
  <c r="AM16" i="8"/>
  <c r="AM17" i="8"/>
  <c r="AM18" i="8"/>
  <c r="AM19" i="8"/>
  <c r="AM20" i="8"/>
  <c r="AM21" i="8"/>
  <c r="AM22" i="8"/>
  <c r="AM23" i="8"/>
  <c r="AM24" i="8"/>
  <c r="AM5" i="8"/>
  <c r="AL6" i="8"/>
  <c r="AL7" i="8"/>
  <c r="AL8" i="8"/>
  <c r="AL9" i="8"/>
  <c r="AL10" i="8"/>
  <c r="AL11" i="8"/>
  <c r="AL15" i="8"/>
  <c r="AL16" i="8"/>
  <c r="AL17" i="8"/>
  <c r="AL18" i="8"/>
  <c r="AL19" i="8"/>
  <c r="AL20" i="8"/>
  <c r="AL21" i="8"/>
  <c r="AL22" i="8"/>
  <c r="AL23" i="8"/>
  <c r="AL24" i="8"/>
  <c r="AL5" i="8"/>
  <c r="AK6" i="8"/>
  <c r="AK7" i="8"/>
  <c r="AK8" i="8"/>
  <c r="AK9" i="8"/>
  <c r="AK10" i="8"/>
  <c r="AK11" i="8"/>
  <c r="AK15" i="8"/>
  <c r="AK16" i="8"/>
  <c r="AK17" i="8"/>
  <c r="AK18" i="8"/>
  <c r="AK19" i="8"/>
  <c r="AK20" i="8"/>
  <c r="AK21" i="8"/>
  <c r="AK22" i="8"/>
  <c r="AK23" i="8"/>
  <c r="AK24" i="8"/>
  <c r="AK5" i="8"/>
  <c r="AH38" i="8"/>
  <c r="B5" i="5" l="1"/>
  <c r="AH27" i="3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A5" i="4"/>
  <c r="AB5" i="4"/>
  <c r="S9" i="4"/>
  <c r="S10" i="4"/>
  <c r="K10" i="4"/>
  <c r="L10" i="4"/>
  <c r="AH19" i="3"/>
  <c r="AD19" i="3"/>
  <c r="AD20" i="3"/>
  <c r="AD21" i="3"/>
  <c r="AD22" i="3"/>
  <c r="AD23" i="3"/>
  <c r="AD24" i="3"/>
  <c r="AD6" i="3"/>
  <c r="AD7" i="3"/>
  <c r="AD8" i="3"/>
  <c r="AD9" i="3"/>
  <c r="AD10" i="3"/>
  <c r="AD11" i="3"/>
  <c r="AD12" i="3"/>
  <c r="AD13" i="3"/>
  <c r="AH13" i="3" s="1"/>
  <c r="AD14" i="3"/>
  <c r="AD15" i="3"/>
  <c r="AD16" i="3"/>
  <c r="AD18" i="3"/>
  <c r="AE10" i="3"/>
  <c r="AF10" i="3"/>
  <c r="AG10" i="3"/>
  <c r="AH10" i="3"/>
  <c r="AE11" i="3"/>
  <c r="AF11" i="3"/>
  <c r="AG11" i="3"/>
  <c r="AH11" i="3"/>
  <c r="AE12" i="3"/>
  <c r="AF12" i="3"/>
  <c r="AG12" i="3"/>
  <c r="AH12" i="3"/>
  <c r="AE13" i="3"/>
  <c r="AF13" i="3"/>
  <c r="AG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8" i="3"/>
  <c r="AF18" i="3"/>
  <c r="AG18" i="3"/>
  <c r="AH18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I26" i="3"/>
  <c r="J26" i="3"/>
  <c r="K26" i="3"/>
  <c r="L26" i="3"/>
  <c r="M26" i="3"/>
  <c r="N26" i="3"/>
  <c r="P26" i="3"/>
  <c r="Q26" i="3"/>
  <c r="R26" i="3"/>
  <c r="S26" i="3"/>
  <c r="T26" i="3"/>
  <c r="U26" i="3"/>
  <c r="W26" i="3"/>
  <c r="X26" i="3"/>
  <c r="Y26" i="3"/>
  <c r="Z26" i="3"/>
  <c r="AA26" i="3"/>
  <c r="AB26" i="3"/>
  <c r="G26" i="3"/>
  <c r="I18" i="3"/>
  <c r="J18" i="3"/>
  <c r="K18" i="3"/>
  <c r="L18" i="3"/>
  <c r="P18" i="3"/>
  <c r="Q18" i="3"/>
  <c r="R18" i="3"/>
  <c r="S18" i="3"/>
  <c r="W18" i="3"/>
  <c r="X18" i="3"/>
  <c r="Y18" i="3"/>
  <c r="Z18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H23" i="8" l="1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8" i="3"/>
  <c r="M5" i="3"/>
  <c r="N5" i="3"/>
  <c r="T5" i="3"/>
  <c r="U5" i="3"/>
  <c r="AA5" i="3"/>
  <c r="AB5" i="3"/>
  <c r="E5" i="3"/>
  <c r="AF12" i="8"/>
  <c r="AF7" i="8"/>
  <c r="BQ33" i="7"/>
  <c r="AH20" i="3"/>
  <c r="AH21" i="3"/>
  <c r="AH23" i="3"/>
  <c r="AH24" i="3"/>
  <c r="AF11" i="8"/>
  <c r="AD5" i="3" l="1"/>
  <c r="AH5" i="3" s="1"/>
  <c r="AF5" i="3"/>
  <c r="AG5" i="3"/>
  <c r="AE5" i="3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5" i="3"/>
  <c r="AH25" i="3" s="1"/>
  <c r="AB13" i="8"/>
  <c r="AB14" i="8"/>
  <c r="AB15" i="8"/>
  <c r="AB16" i="8"/>
  <c r="AB17" i="8"/>
  <c r="N22" i="3"/>
  <c r="M22" i="3"/>
  <c r="AH22" i="3" s="1"/>
  <c r="S39" i="4"/>
  <c r="R39" i="4"/>
  <c r="L39" i="4"/>
  <c r="K39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1" i="4"/>
  <c r="I41" i="4"/>
  <c r="H41" i="4"/>
  <c r="G41" i="4"/>
  <c r="C8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A6" i="3"/>
  <c r="AB6" i="3"/>
  <c r="AB18" i="3" s="1"/>
  <c r="T6" i="3"/>
  <c r="U6" i="3"/>
  <c r="M6" i="3"/>
  <c r="N6" i="3"/>
  <c r="N18" i="3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T7" i="3"/>
  <c r="U7" i="3"/>
  <c r="T8" i="3"/>
  <c r="U8" i="3"/>
  <c r="T9" i="3"/>
  <c r="U9" i="3"/>
  <c r="M7" i="3"/>
  <c r="N7" i="3"/>
  <c r="M8" i="3"/>
  <c r="N8" i="3"/>
  <c r="M9" i="3"/>
  <c r="N9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M14" i="8" l="1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8" i="3"/>
  <c r="U18" i="3"/>
  <c r="M18" i="3"/>
  <c r="T18" i="3"/>
  <c r="X34" i="4"/>
  <c r="U36" i="8"/>
  <c r="AA36" i="8"/>
  <c r="N36" i="8"/>
  <c r="AH41" i="8"/>
  <c r="AF36" i="8"/>
  <c r="M36" i="8"/>
  <c r="S34" i="4"/>
  <c r="R34" i="4"/>
  <c r="E6" i="8"/>
  <c r="AG9" i="3"/>
  <c r="AF9" i="3"/>
  <c r="AE9" i="3"/>
  <c r="AG8" i="3"/>
  <c r="AF8" i="3"/>
  <c r="AE8" i="3"/>
  <c r="AG7" i="3"/>
  <c r="AF7" i="3"/>
  <c r="AE7" i="3"/>
  <c r="AG6" i="3"/>
  <c r="AF6" i="3"/>
  <c r="AE6" i="3"/>
  <c r="AH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8" i="3"/>
  <c r="AH7" i="3"/>
  <c r="AH9" i="3"/>
  <c r="E8" i="3"/>
  <c r="C9" i="3"/>
  <c r="C10" i="3" s="1"/>
  <c r="E7" i="3"/>
  <c r="K11" i="4"/>
  <c r="K34" i="4" s="1"/>
  <c r="L11" i="4"/>
  <c r="AH20" i="8"/>
  <c r="E8" i="8"/>
  <c r="C9" i="8"/>
  <c r="E7" i="8"/>
  <c r="AH18" i="8"/>
  <c r="Z41" i="4" l="1"/>
  <c r="E10" i="3"/>
  <c r="C11" i="3"/>
  <c r="AH36" i="8"/>
  <c r="AA34" i="4"/>
  <c r="L34" i="4"/>
  <c r="Z34" i="4" s="1"/>
  <c r="E9" i="3"/>
  <c r="E9" i="8"/>
  <c r="C10" i="8"/>
  <c r="C12" i="3" l="1"/>
  <c r="E11" i="3"/>
  <c r="C11" i="8"/>
  <c r="E10" i="8"/>
  <c r="E12" i="3" l="1"/>
  <c r="C13" i="3"/>
  <c r="C12" i="8"/>
  <c r="E11" i="8"/>
  <c r="C14" i="3" l="1"/>
  <c r="C15" i="3" s="1"/>
  <c r="E13" i="3"/>
  <c r="C13" i="8"/>
  <c r="E12" i="8"/>
  <c r="E15" i="3" l="1"/>
  <c r="C16" i="3"/>
  <c r="E16" i="3" s="1"/>
  <c r="E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<sst xmlns="http://schemas.openxmlformats.org/spreadsheetml/2006/main" count="627" uniqueCount="156">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</sst>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3" applyNumberFormat="1" applyFont="1" applyFill="1"/>
    <xf numFmtId="165" fontId="3" fillId="0" borderId="0" xfId="1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abSelected="1" zoomScale="130" zoomScaleNormal="130" workbookViewId="0">
      <selection activeCell="AF14" sqref="AF14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1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6" t="s">
        <v>26</v>
      </c>
      <c r="AE2" s="276"/>
      <c r="AF2" s="276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9" t="s">
        <v>151</v>
      </c>
      <c r="L3" s="280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7"/>
      <c r="AE3" s="277"/>
      <c r="AF3" s="277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72">
        <f>N5/M5</f>
        <v>0.10869565217391304</v>
      </c>
      <c r="AL5" s="273" t="e">
        <f>U5/T5</f>
        <v>#DIV/0!</v>
      </c>
      <c r="AM5" s="273">
        <f>AB5/AA5</f>
        <v>0</v>
      </c>
    </row>
    <row r="6" spans="1:39" s="134" customFormat="1" x14ac:dyDescent="0.25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72">
        <f t="shared" ref="AK6:AK24" si="14">N6/M6</f>
        <v>7.6923076923076927E-2</v>
      </c>
      <c r="AL6" s="273" t="e">
        <f t="shared" ref="AL6:AL24" si="15">U6/T6</f>
        <v>#DIV/0!</v>
      </c>
      <c r="AM6" s="273">
        <f t="shared" ref="AM6:AM24" si="16">AB6/AA6</f>
        <v>0</v>
      </c>
    </row>
    <row r="7" spans="1:39" s="134" customFormat="1" x14ac:dyDescent="0.25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72">
        <f t="shared" si="14"/>
        <v>0.10726643598615918</v>
      </c>
      <c r="AL7" s="273" t="e">
        <f t="shared" si="15"/>
        <v>#DIV/0!</v>
      </c>
      <c r="AM7" s="273">
        <f t="shared" si="16"/>
        <v>0</v>
      </c>
    </row>
    <row r="8" spans="1:39" s="134" customFormat="1" x14ac:dyDescent="0.25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72">
        <f t="shared" si="14"/>
        <v>6.25E-2</v>
      </c>
      <c r="AL8" s="273" t="e">
        <f t="shared" si="15"/>
        <v>#DIV/0!</v>
      </c>
      <c r="AM8" s="273">
        <f t="shared" si="16"/>
        <v>0</v>
      </c>
    </row>
    <row r="9" spans="1:39" s="134" customFormat="1" x14ac:dyDescent="0.25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72">
        <f t="shared" si="14"/>
        <v>3.1055900621118012E-2</v>
      </c>
      <c r="AL9" s="273" t="e">
        <f t="shared" si="15"/>
        <v>#DIV/0!</v>
      </c>
      <c r="AM9" s="273">
        <f t="shared" si="16"/>
        <v>6.6666666666666666E-2</v>
      </c>
    </row>
    <row r="10" spans="1:39" s="134" customFormat="1" x14ac:dyDescent="0.25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72">
        <f t="shared" si="14"/>
        <v>2.5157232704402517E-2</v>
      </c>
      <c r="AL10" s="273" t="e">
        <f t="shared" si="15"/>
        <v>#DIV/0!</v>
      </c>
      <c r="AM10" s="273">
        <f t="shared" si="16"/>
        <v>0</v>
      </c>
    </row>
    <row r="11" spans="1:39" s="134" customFormat="1" x14ac:dyDescent="0.25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72">
        <f t="shared" si="14"/>
        <v>1.7369727047146403E-2</v>
      </c>
      <c r="AL11" s="273" t="e">
        <f t="shared" si="15"/>
        <v>#DIV/0!</v>
      </c>
      <c r="AM11" s="273">
        <f t="shared" si="16"/>
        <v>5.5555555555555552E-2</v>
      </c>
    </row>
    <row r="12" spans="1:39" s="131" customFormat="1" x14ac:dyDescent="0.25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72">
        <f t="shared" si="14"/>
        <v>2.2727272727272728E-2</v>
      </c>
      <c r="AL12" s="273" t="e">
        <f t="shared" si="15"/>
        <v>#DIV/0!</v>
      </c>
      <c r="AM12" s="273">
        <f t="shared" si="16"/>
        <v>9.0909090909090912E-2</v>
      </c>
    </row>
    <row r="13" spans="1:39" s="131" customFormat="1" x14ac:dyDescent="0.25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>
        <v>5</v>
      </c>
      <c r="H13" s="135"/>
      <c r="I13" s="135">
        <v>8</v>
      </c>
      <c r="J13" s="135">
        <v>0</v>
      </c>
      <c r="K13" s="135">
        <v>52</v>
      </c>
      <c r="L13" s="135">
        <v>1</v>
      </c>
      <c r="M13" s="70">
        <f t="shared" ref="M13:N17" si="18">K13+I13</f>
        <v>60</v>
      </c>
      <c r="N13" s="70">
        <f t="shared" si="18"/>
        <v>1</v>
      </c>
      <c r="O13" s="70"/>
      <c r="P13" s="135">
        <v>0</v>
      </c>
      <c r="Q13" s="135">
        <v>0</v>
      </c>
      <c r="R13" s="135">
        <v>0</v>
      </c>
      <c r="S13" s="135">
        <v>0</v>
      </c>
      <c r="T13" s="70">
        <f t="shared" ref="T13:U17" si="19">P13+R13</f>
        <v>0</v>
      </c>
      <c r="U13" s="70">
        <f t="shared" si="19"/>
        <v>0</v>
      </c>
      <c r="V13" s="70"/>
      <c r="W13" s="135">
        <v>0</v>
      </c>
      <c r="X13" s="135">
        <v>0</v>
      </c>
      <c r="Y13" s="135">
        <v>6</v>
      </c>
      <c r="Z13" s="135">
        <v>0</v>
      </c>
      <c r="AA13" s="70">
        <f t="shared" si="5"/>
        <v>6</v>
      </c>
      <c r="AB13" s="70">
        <f t="shared" si="6"/>
        <v>0</v>
      </c>
      <c r="AC13" s="70"/>
      <c r="AD13" s="135">
        <v>0</v>
      </c>
      <c r="AE13" s="135">
        <v>0</v>
      </c>
      <c r="AF13" s="70">
        <f t="shared" si="12"/>
        <v>0</v>
      </c>
      <c r="AH13" s="132">
        <f t="shared" si="13"/>
        <v>66</v>
      </c>
      <c r="AI13" s="134">
        <v>30</v>
      </c>
      <c r="AK13" s="272">
        <f t="shared" si="14"/>
        <v>1.6666666666666666E-2</v>
      </c>
      <c r="AL13" s="273" t="e">
        <f t="shared" si="15"/>
        <v>#DIV/0!</v>
      </c>
      <c r="AM13" s="273">
        <f t="shared" si="16"/>
        <v>0</v>
      </c>
    </row>
    <row r="14" spans="1:39" s="134" customFormat="1" x14ac:dyDescent="0.25">
      <c r="A14" s="138">
        <v>31</v>
      </c>
      <c r="B14" s="132"/>
      <c r="C14" s="195">
        <f t="shared" ref="C14" si="20">C13+7</f>
        <v>44042</v>
      </c>
      <c r="D14" s="132" t="s">
        <v>35</v>
      </c>
      <c r="E14" s="195">
        <f t="shared" ref="E14:E19" si="21">E13+7</f>
        <v>44048</v>
      </c>
      <c r="F14" s="132"/>
      <c r="G14" s="135">
        <v>3</v>
      </c>
      <c r="H14" s="135"/>
      <c r="I14" s="202">
        <v>1</v>
      </c>
      <c r="J14" s="202">
        <v>0</v>
      </c>
      <c r="K14" s="202">
        <v>9</v>
      </c>
      <c r="L14" s="202">
        <v>0</v>
      </c>
      <c r="M14" s="70">
        <f t="shared" ref="M14" si="22">K14+I14</f>
        <v>10</v>
      </c>
      <c r="N14" s="70">
        <f t="shared" ref="N14" si="23">L14+J14</f>
        <v>0</v>
      </c>
      <c r="O14" s="70"/>
      <c r="P14" s="135">
        <v>0</v>
      </c>
      <c r="Q14" s="135">
        <v>0</v>
      </c>
      <c r="R14" s="135">
        <v>0</v>
      </c>
      <c r="S14" s="135">
        <v>0</v>
      </c>
      <c r="T14" s="70">
        <f t="shared" ref="T14" si="24">P14+R14</f>
        <v>0</v>
      </c>
      <c r="U14" s="70">
        <f t="shared" ref="U14" si="25">Q14+S14</f>
        <v>0</v>
      </c>
      <c r="V14" s="70"/>
      <c r="W14" s="135">
        <v>0</v>
      </c>
      <c r="X14" s="135">
        <v>0</v>
      </c>
      <c r="Y14" s="135">
        <v>3</v>
      </c>
      <c r="Z14" s="135">
        <v>0</v>
      </c>
      <c r="AA14" s="70">
        <f t="shared" si="5"/>
        <v>3</v>
      </c>
      <c r="AB14" s="70">
        <f t="shared" si="6"/>
        <v>0</v>
      </c>
      <c r="AC14" s="70"/>
      <c r="AD14" s="135">
        <v>0</v>
      </c>
      <c r="AE14" s="135">
        <v>0</v>
      </c>
      <c r="AF14" s="70">
        <f t="shared" si="12"/>
        <v>0</v>
      </c>
      <c r="AH14" s="132">
        <f t="shared" si="13"/>
        <v>13</v>
      </c>
      <c r="AI14" s="134">
        <v>31</v>
      </c>
      <c r="AK14" s="272">
        <f t="shared" si="14"/>
        <v>0</v>
      </c>
      <c r="AL14" s="273" t="e">
        <f t="shared" si="15"/>
        <v>#DIV/0!</v>
      </c>
      <c r="AM14" s="273">
        <f t="shared" si="16"/>
        <v>0</v>
      </c>
    </row>
    <row r="15" spans="1:39" s="134" customFormat="1" ht="15.6" x14ac:dyDescent="0.25">
      <c r="A15" s="138">
        <v>32</v>
      </c>
      <c r="B15" s="132"/>
      <c r="C15" s="195">
        <f t="shared" ref="C15:C19" si="26">C14+7</f>
        <v>44049</v>
      </c>
      <c r="D15" s="132" t="s">
        <v>35</v>
      </c>
      <c r="E15" s="195">
        <f t="shared" si="21"/>
        <v>44055</v>
      </c>
      <c r="F15" s="251"/>
      <c r="G15" s="135"/>
      <c r="H15" s="135"/>
      <c r="I15" s="135"/>
      <c r="J15" s="135"/>
      <c r="K15" s="135"/>
      <c r="L15" s="135"/>
      <c r="M15" s="70">
        <f t="shared" si="18"/>
        <v>0</v>
      </c>
      <c r="N15" s="70">
        <f t="shared" si="18"/>
        <v>0</v>
      </c>
      <c r="O15" s="70"/>
      <c r="P15" s="135"/>
      <c r="Q15" s="135"/>
      <c r="R15" s="135"/>
      <c r="S15" s="135"/>
      <c r="T15" s="70">
        <f>P15+R15</f>
        <v>0</v>
      </c>
      <c r="U15" s="70">
        <f t="shared" si="19"/>
        <v>0</v>
      </c>
      <c r="V15" s="70"/>
      <c r="W15" s="135"/>
      <c r="X15" s="135"/>
      <c r="Y15" s="135"/>
      <c r="Z15" s="135"/>
      <c r="AA15" s="70">
        <f t="shared" si="5"/>
        <v>0</v>
      </c>
      <c r="AB15" s="70">
        <f t="shared" si="6"/>
        <v>0</v>
      </c>
      <c r="AC15" s="70"/>
      <c r="AD15" s="135"/>
      <c r="AE15" s="135"/>
      <c r="AF15" s="70">
        <f t="shared" si="12"/>
        <v>0</v>
      </c>
      <c r="AH15" s="132">
        <f t="shared" si="13"/>
        <v>0</v>
      </c>
      <c r="AI15" s="134">
        <v>32</v>
      </c>
      <c r="AK15" s="272" t="e">
        <f t="shared" si="14"/>
        <v>#DIV/0!</v>
      </c>
      <c r="AL15" s="273" t="e">
        <f t="shared" si="15"/>
        <v>#DIV/0!</v>
      </c>
      <c r="AM15" s="273" t="e">
        <f t="shared" si="16"/>
        <v>#DIV/0!</v>
      </c>
    </row>
    <row r="16" spans="1:39" s="134" customFormat="1" ht="15.6" x14ac:dyDescent="0.25">
      <c r="A16" s="138">
        <v>33</v>
      </c>
      <c r="B16" s="132"/>
      <c r="C16" s="195">
        <f t="shared" si="26"/>
        <v>44056</v>
      </c>
      <c r="D16" s="132" t="s">
        <v>35</v>
      </c>
      <c r="E16" s="195">
        <f t="shared" si="21"/>
        <v>44062</v>
      </c>
      <c r="F16" s="251"/>
      <c r="G16" s="135"/>
      <c r="H16" s="135"/>
      <c r="I16" s="135"/>
      <c r="J16" s="135"/>
      <c r="K16" s="135"/>
      <c r="L16" s="135"/>
      <c r="M16" s="70">
        <f t="shared" si="18"/>
        <v>0</v>
      </c>
      <c r="N16" s="70">
        <f t="shared" si="18"/>
        <v>0</v>
      </c>
      <c r="O16" s="70"/>
      <c r="P16" s="135"/>
      <c r="Q16" s="135"/>
      <c r="R16" s="135"/>
      <c r="S16" s="135"/>
      <c r="T16" s="70">
        <f t="shared" si="19"/>
        <v>0</v>
      </c>
      <c r="U16" s="70">
        <f t="shared" si="19"/>
        <v>0</v>
      </c>
      <c r="V16" s="70"/>
      <c r="W16" s="135"/>
      <c r="X16" s="135"/>
      <c r="Y16" s="135"/>
      <c r="Z16" s="135"/>
      <c r="AA16" s="70">
        <f t="shared" si="5"/>
        <v>0</v>
      </c>
      <c r="AB16" s="70">
        <f t="shared" si="6"/>
        <v>0</v>
      </c>
      <c r="AC16" s="70"/>
      <c r="AD16" s="135"/>
      <c r="AE16" s="135"/>
      <c r="AF16" s="70">
        <f t="shared" si="12"/>
        <v>0</v>
      </c>
      <c r="AH16" s="132">
        <f t="shared" si="13"/>
        <v>0</v>
      </c>
      <c r="AI16" s="134">
        <v>33</v>
      </c>
      <c r="AK16" s="272" t="e">
        <f t="shared" si="14"/>
        <v>#DIV/0!</v>
      </c>
      <c r="AL16" s="273" t="e">
        <f t="shared" si="15"/>
        <v>#DIV/0!</v>
      </c>
      <c r="AM16" s="273" t="e">
        <f t="shared" si="16"/>
        <v>#DIV/0!</v>
      </c>
    </row>
    <row r="17" spans="1:39" s="134" customFormat="1" ht="15.6" x14ac:dyDescent="0.25">
      <c r="A17" s="138">
        <v>34</v>
      </c>
      <c r="B17" s="132"/>
      <c r="C17" s="195">
        <f t="shared" si="26"/>
        <v>44063</v>
      </c>
      <c r="D17" s="132" t="s">
        <v>35</v>
      </c>
      <c r="E17" s="195">
        <f t="shared" si="21"/>
        <v>44069</v>
      </c>
      <c r="F17" s="251"/>
      <c r="G17" s="135"/>
      <c r="H17" s="135"/>
      <c r="I17" s="135"/>
      <c r="J17" s="135"/>
      <c r="K17" s="135"/>
      <c r="L17" s="135"/>
      <c r="M17" s="70">
        <f t="shared" si="18"/>
        <v>0</v>
      </c>
      <c r="N17" s="70">
        <f t="shared" si="18"/>
        <v>0</v>
      </c>
      <c r="O17" s="70"/>
      <c r="P17" s="135"/>
      <c r="Q17" s="135"/>
      <c r="R17" s="135"/>
      <c r="S17" s="135"/>
      <c r="T17" s="70">
        <f t="shared" si="19"/>
        <v>0</v>
      </c>
      <c r="U17" s="70">
        <f t="shared" si="19"/>
        <v>0</v>
      </c>
      <c r="V17" s="70"/>
      <c r="W17" s="135"/>
      <c r="X17" s="135"/>
      <c r="Y17" s="135"/>
      <c r="Z17" s="135"/>
      <c r="AA17" s="70">
        <f t="shared" si="5"/>
        <v>0</v>
      </c>
      <c r="AB17" s="70">
        <f t="shared" si="6"/>
        <v>0</v>
      </c>
      <c r="AC17" s="70"/>
      <c r="AD17" s="135"/>
      <c r="AE17" s="135"/>
      <c r="AF17" s="70">
        <f t="shared" si="12"/>
        <v>0</v>
      </c>
      <c r="AH17" s="132">
        <f t="shared" si="13"/>
        <v>0</v>
      </c>
      <c r="AI17" s="134">
        <v>34</v>
      </c>
      <c r="AK17" s="272" t="e">
        <f t="shared" si="14"/>
        <v>#DIV/0!</v>
      </c>
      <c r="AL17" s="273" t="e">
        <f t="shared" si="15"/>
        <v>#DIV/0!</v>
      </c>
      <c r="AM17" s="273" t="e">
        <f t="shared" si="16"/>
        <v>#DIV/0!</v>
      </c>
    </row>
    <row r="18" spans="1:39" s="134" customFormat="1" ht="15.6" x14ac:dyDescent="0.25">
      <c r="A18" s="138">
        <v>35</v>
      </c>
      <c r="B18" s="132"/>
      <c r="C18" s="195">
        <f t="shared" si="26"/>
        <v>44070</v>
      </c>
      <c r="D18" s="132" t="s">
        <v>35</v>
      </c>
      <c r="E18" s="195">
        <f t="shared" si="21"/>
        <v>44076</v>
      </c>
      <c r="F18" s="251"/>
      <c r="G18" s="135"/>
      <c r="H18" s="135"/>
      <c r="I18" s="135"/>
      <c r="J18" s="135"/>
      <c r="K18" s="135"/>
      <c r="L18" s="135"/>
      <c r="M18" s="70">
        <f t="shared" ref="M18:M22" si="27">K18+I18</f>
        <v>0</v>
      </c>
      <c r="N18" s="70">
        <f t="shared" ref="N18:N22" si="28">L18+J18</f>
        <v>0</v>
      </c>
      <c r="O18" s="70"/>
      <c r="P18" s="135"/>
      <c r="Q18" s="135"/>
      <c r="R18" s="135"/>
      <c r="S18" s="135"/>
      <c r="T18" s="70">
        <f t="shared" ref="T18:T22" si="29">P18+R18</f>
        <v>0</v>
      </c>
      <c r="U18" s="70">
        <f t="shared" ref="U18:U22" si="30">Q18+S18</f>
        <v>0</v>
      </c>
      <c r="V18" s="70"/>
      <c r="W18" s="135"/>
      <c r="X18" s="135"/>
      <c r="Y18" s="135"/>
      <c r="Z18" s="135"/>
      <c r="AA18" s="70">
        <f t="shared" ref="AA18:AA22" si="31">Y18+W18</f>
        <v>0</v>
      </c>
      <c r="AB18" s="70">
        <f t="shared" ref="AB18:AB22" si="32">Z18+X18</f>
        <v>0</v>
      </c>
      <c r="AC18" s="70"/>
      <c r="AD18" s="135"/>
      <c r="AE18" s="135"/>
      <c r="AF18" s="70">
        <f t="shared" si="12"/>
        <v>0</v>
      </c>
      <c r="AH18" s="132">
        <f t="shared" si="13"/>
        <v>0</v>
      </c>
      <c r="AI18" s="134">
        <v>35</v>
      </c>
      <c r="AK18" s="272" t="e">
        <f t="shared" si="14"/>
        <v>#DIV/0!</v>
      </c>
      <c r="AL18" s="273" t="e">
        <f t="shared" si="15"/>
        <v>#DIV/0!</v>
      </c>
      <c r="AM18" s="273" t="e">
        <f t="shared" si="16"/>
        <v>#DIV/0!</v>
      </c>
    </row>
    <row r="19" spans="1:39" s="134" customFormat="1" ht="15.6" x14ac:dyDescent="0.25">
      <c r="A19" s="138">
        <v>36</v>
      </c>
      <c r="B19" s="132"/>
      <c r="C19" s="195">
        <f t="shared" si="26"/>
        <v>44077</v>
      </c>
      <c r="D19" s="132" t="s">
        <v>35</v>
      </c>
      <c r="E19" s="195">
        <f t="shared" si="21"/>
        <v>44083</v>
      </c>
      <c r="F19" s="251"/>
      <c r="G19" s="135"/>
      <c r="H19" s="135"/>
      <c r="I19" s="135"/>
      <c r="J19" s="135"/>
      <c r="K19" s="135"/>
      <c r="L19" s="135"/>
      <c r="M19" s="70">
        <f t="shared" si="27"/>
        <v>0</v>
      </c>
      <c r="N19" s="70">
        <f t="shared" si="28"/>
        <v>0</v>
      </c>
      <c r="O19" s="70"/>
      <c r="P19" s="135"/>
      <c r="Q19" s="135"/>
      <c r="R19" s="135"/>
      <c r="S19" s="135"/>
      <c r="T19" s="70">
        <f t="shared" si="29"/>
        <v>0</v>
      </c>
      <c r="U19" s="70">
        <f t="shared" si="30"/>
        <v>0</v>
      </c>
      <c r="V19" s="70"/>
      <c r="W19" s="135"/>
      <c r="X19" s="135"/>
      <c r="Y19" s="135"/>
      <c r="Z19" s="135"/>
      <c r="AA19" s="70">
        <f t="shared" si="31"/>
        <v>0</v>
      </c>
      <c r="AB19" s="70">
        <f t="shared" si="32"/>
        <v>0</v>
      </c>
      <c r="AC19" s="70"/>
      <c r="AD19" s="135"/>
      <c r="AE19" s="135"/>
      <c r="AF19" s="70">
        <f t="shared" si="12"/>
        <v>0</v>
      </c>
      <c r="AH19" s="132">
        <f t="shared" si="13"/>
        <v>0</v>
      </c>
      <c r="AI19" s="134">
        <v>36</v>
      </c>
      <c r="AK19" s="272" t="e">
        <f t="shared" si="14"/>
        <v>#DIV/0!</v>
      </c>
      <c r="AL19" s="273" t="e">
        <f t="shared" si="15"/>
        <v>#DIV/0!</v>
      </c>
      <c r="AM19" s="273" t="e">
        <f t="shared" si="16"/>
        <v>#DIV/0!</v>
      </c>
    </row>
    <row r="20" spans="1:39" s="134" customFormat="1" ht="15.6" x14ac:dyDescent="0.25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7"/>
        <v>0</v>
      </c>
      <c r="N20" s="70">
        <f t="shared" si="28"/>
        <v>0</v>
      </c>
      <c r="O20" s="70"/>
      <c r="P20" s="135"/>
      <c r="Q20" s="135"/>
      <c r="R20" s="135"/>
      <c r="S20" s="135"/>
      <c r="T20" s="70">
        <f t="shared" si="29"/>
        <v>0</v>
      </c>
      <c r="U20" s="70">
        <f t="shared" si="30"/>
        <v>0</v>
      </c>
      <c r="V20" s="70"/>
      <c r="W20" s="135"/>
      <c r="X20" s="135"/>
      <c r="Y20" s="135"/>
      <c r="Z20" s="135"/>
      <c r="AA20" s="70">
        <f t="shared" si="31"/>
        <v>0</v>
      </c>
      <c r="AB20" s="70">
        <f t="shared" si="32"/>
        <v>0</v>
      </c>
      <c r="AC20" s="70"/>
      <c r="AD20" s="135"/>
      <c r="AE20" s="135"/>
      <c r="AF20" s="70">
        <f t="shared" si="12"/>
        <v>0</v>
      </c>
      <c r="AH20" s="132">
        <f t="shared" ref="AH20:AH44" si="33">AF20+AA20+T20+M20</f>
        <v>0</v>
      </c>
      <c r="AI20" s="134">
        <v>37</v>
      </c>
      <c r="AK20" s="272" t="e">
        <f t="shared" si="14"/>
        <v>#DIV/0!</v>
      </c>
      <c r="AL20" s="273" t="e">
        <f t="shared" si="15"/>
        <v>#DIV/0!</v>
      </c>
      <c r="AM20" s="273" t="e">
        <f t="shared" si="16"/>
        <v>#DIV/0!</v>
      </c>
    </row>
    <row r="21" spans="1:39" s="134" customFormat="1" x14ac:dyDescent="0.25">
      <c r="A21" s="138">
        <v>38</v>
      </c>
      <c r="B21" s="132"/>
      <c r="C21" s="195">
        <f t="shared" ref="C21:C34" si="34">C20+7</f>
        <v>44091</v>
      </c>
      <c r="D21" s="132" t="s">
        <v>35</v>
      </c>
      <c r="E21" s="195">
        <f t="shared" ref="E21:E34" si="35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7"/>
        <v>0</v>
      </c>
      <c r="N21" s="70">
        <f t="shared" si="28"/>
        <v>0</v>
      </c>
      <c r="O21" s="70"/>
      <c r="P21" s="135"/>
      <c r="Q21" s="135"/>
      <c r="R21" s="135"/>
      <c r="S21" s="135"/>
      <c r="T21" s="70">
        <f t="shared" si="29"/>
        <v>0</v>
      </c>
      <c r="U21" s="70">
        <f t="shared" si="30"/>
        <v>0</v>
      </c>
      <c r="V21" s="70"/>
      <c r="W21" s="135"/>
      <c r="X21" s="135"/>
      <c r="Y21" s="135"/>
      <c r="Z21" s="135"/>
      <c r="AA21" s="70">
        <f t="shared" si="31"/>
        <v>0</v>
      </c>
      <c r="AB21" s="70">
        <f t="shared" si="32"/>
        <v>0</v>
      </c>
      <c r="AC21" s="70"/>
      <c r="AD21" s="135"/>
      <c r="AE21" s="135"/>
      <c r="AF21" s="70">
        <f t="shared" si="12"/>
        <v>0</v>
      </c>
      <c r="AH21" s="132">
        <f t="shared" si="33"/>
        <v>0</v>
      </c>
      <c r="AI21" s="134">
        <v>38</v>
      </c>
      <c r="AK21" s="272" t="e">
        <f t="shared" si="14"/>
        <v>#DIV/0!</v>
      </c>
      <c r="AL21" s="273" t="e">
        <f t="shared" si="15"/>
        <v>#DIV/0!</v>
      </c>
      <c r="AM21" s="273" t="e">
        <f t="shared" si="16"/>
        <v>#DIV/0!</v>
      </c>
    </row>
    <row r="22" spans="1:39" s="134" customFormat="1" x14ac:dyDescent="0.25">
      <c r="A22" s="138">
        <v>39</v>
      </c>
      <c r="B22" s="132"/>
      <c r="C22" s="195">
        <f t="shared" si="34"/>
        <v>44098</v>
      </c>
      <c r="D22" s="132" t="s">
        <v>35</v>
      </c>
      <c r="E22" s="195">
        <f t="shared" si="35"/>
        <v>44104</v>
      </c>
      <c r="F22" s="132"/>
      <c r="G22" s="135"/>
      <c r="H22" s="135"/>
      <c r="I22" s="135"/>
      <c r="J22" s="135"/>
      <c r="K22" s="135"/>
      <c r="L22" s="135"/>
      <c r="M22" s="70">
        <f t="shared" si="27"/>
        <v>0</v>
      </c>
      <c r="N22" s="70">
        <f t="shared" si="28"/>
        <v>0</v>
      </c>
      <c r="O22" s="70"/>
      <c r="P22" s="135"/>
      <c r="Q22" s="135"/>
      <c r="R22" s="135"/>
      <c r="S22" s="135"/>
      <c r="T22" s="70">
        <f t="shared" si="29"/>
        <v>0</v>
      </c>
      <c r="U22" s="70">
        <f t="shared" si="30"/>
        <v>0</v>
      </c>
      <c r="V22" s="70"/>
      <c r="W22" s="135"/>
      <c r="X22" s="135"/>
      <c r="Y22" s="135"/>
      <c r="Z22" s="135"/>
      <c r="AA22" s="70">
        <f t="shared" si="31"/>
        <v>0</v>
      </c>
      <c r="AB22" s="70">
        <f t="shared" si="32"/>
        <v>0</v>
      </c>
      <c r="AC22" s="70"/>
      <c r="AD22" s="135"/>
      <c r="AE22" s="135"/>
      <c r="AF22" s="70">
        <f t="shared" si="12"/>
        <v>0</v>
      </c>
      <c r="AH22" s="132">
        <f t="shared" si="33"/>
        <v>0</v>
      </c>
      <c r="AI22" s="134">
        <v>39</v>
      </c>
      <c r="AK22" s="272" t="e">
        <f t="shared" si="14"/>
        <v>#DIV/0!</v>
      </c>
      <c r="AL22" s="273" t="e">
        <f t="shared" si="15"/>
        <v>#DIV/0!</v>
      </c>
      <c r="AM22" s="273" t="e">
        <f t="shared" si="16"/>
        <v>#DIV/0!</v>
      </c>
    </row>
    <row r="23" spans="1:39" s="134" customFormat="1" x14ac:dyDescent="0.25">
      <c r="A23" s="138">
        <v>40</v>
      </c>
      <c r="B23" s="132"/>
      <c r="C23" s="195">
        <f t="shared" si="34"/>
        <v>44105</v>
      </c>
      <c r="D23" s="132" t="s">
        <v>35</v>
      </c>
      <c r="E23" s="195">
        <f t="shared" si="35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6">K23+I23</f>
        <v>0</v>
      </c>
      <c r="N23" s="70">
        <f t="shared" ref="N23:N24" si="37">L23+J23</f>
        <v>0</v>
      </c>
      <c r="O23" s="70"/>
      <c r="P23" s="135"/>
      <c r="Q23" s="135"/>
      <c r="R23" s="135"/>
      <c r="S23" s="135"/>
      <c r="T23" s="70">
        <f t="shared" ref="T23:T24" si="38">P23+R23</f>
        <v>0</v>
      </c>
      <c r="U23" s="70">
        <f t="shared" ref="U23:U24" si="39">Q23+S23</f>
        <v>0</v>
      </c>
      <c r="V23" s="70"/>
      <c r="W23" s="135"/>
      <c r="X23" s="135"/>
      <c r="Y23" s="135"/>
      <c r="Z23" s="135"/>
      <c r="AA23" s="70">
        <f t="shared" ref="AA23" si="40">Y23+W23</f>
        <v>0</v>
      </c>
      <c r="AB23" s="70">
        <f t="shared" ref="AB23" si="41">Z23+X23</f>
        <v>0</v>
      </c>
      <c r="AC23" s="70"/>
      <c r="AD23" s="135"/>
      <c r="AE23" s="135"/>
      <c r="AF23" s="70">
        <f t="shared" ref="AF23:AF34" si="42">SUM(AD23:AE23)</f>
        <v>0</v>
      </c>
      <c r="AH23" s="132">
        <f t="shared" si="33"/>
        <v>0</v>
      </c>
      <c r="AI23" s="134">
        <v>40</v>
      </c>
      <c r="AK23" s="272" t="e">
        <f t="shared" si="14"/>
        <v>#DIV/0!</v>
      </c>
      <c r="AL23" s="273" t="e">
        <f t="shared" si="15"/>
        <v>#DIV/0!</v>
      </c>
      <c r="AM23" s="273" t="e">
        <f t="shared" si="16"/>
        <v>#DIV/0!</v>
      </c>
    </row>
    <row r="24" spans="1:39" s="134" customFormat="1" x14ac:dyDescent="0.25">
      <c r="A24" s="138">
        <v>41</v>
      </c>
      <c r="B24" s="132"/>
      <c r="C24" s="195">
        <f t="shared" si="34"/>
        <v>44112</v>
      </c>
      <c r="D24" s="132" t="s">
        <v>35</v>
      </c>
      <c r="E24" s="195">
        <f t="shared" si="35"/>
        <v>44118</v>
      </c>
      <c r="F24" s="132"/>
      <c r="G24" s="135"/>
      <c r="H24" s="135"/>
      <c r="I24" s="135"/>
      <c r="J24" s="135"/>
      <c r="K24" s="135"/>
      <c r="L24" s="135"/>
      <c r="M24" s="70">
        <f t="shared" si="36"/>
        <v>0</v>
      </c>
      <c r="N24" s="70">
        <f t="shared" si="37"/>
        <v>0</v>
      </c>
      <c r="O24" s="70"/>
      <c r="P24" s="135"/>
      <c r="Q24" s="135"/>
      <c r="R24" s="135"/>
      <c r="S24" s="135"/>
      <c r="T24" s="70">
        <f t="shared" si="38"/>
        <v>0</v>
      </c>
      <c r="U24" s="70">
        <f t="shared" si="39"/>
        <v>0</v>
      </c>
      <c r="V24" s="70"/>
      <c r="W24" s="135"/>
      <c r="X24" s="135"/>
      <c r="Y24" s="135"/>
      <c r="Z24" s="135"/>
      <c r="AA24" s="70">
        <f t="shared" ref="AA24:AA34" si="43">Y24+W24</f>
        <v>0</v>
      </c>
      <c r="AB24" s="70">
        <f t="shared" ref="AB24:AB34" si="44">Z24+X24</f>
        <v>0</v>
      </c>
      <c r="AC24" s="70"/>
      <c r="AD24" s="135"/>
      <c r="AE24" s="135"/>
      <c r="AF24" s="70">
        <f t="shared" si="42"/>
        <v>0</v>
      </c>
      <c r="AH24" s="132">
        <f t="shared" si="33"/>
        <v>0</v>
      </c>
      <c r="AI24" s="134">
        <v>41</v>
      </c>
      <c r="AK24" s="274" t="e">
        <f t="shared" si="14"/>
        <v>#DIV/0!</v>
      </c>
      <c r="AL24" s="275" t="e">
        <f t="shared" si="15"/>
        <v>#DIV/0!</v>
      </c>
      <c r="AM24" s="275" t="e">
        <f t="shared" si="16"/>
        <v>#DIV/0!</v>
      </c>
    </row>
    <row r="25" spans="1:39" s="134" customFormat="1" x14ac:dyDescent="0.25">
      <c r="A25" s="138">
        <v>42</v>
      </c>
      <c r="B25" s="132"/>
      <c r="C25" s="195">
        <f t="shared" si="34"/>
        <v>44119</v>
      </c>
      <c r="D25" s="132" t="s">
        <v>35</v>
      </c>
      <c r="E25" s="195">
        <f t="shared" si="35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5">K25+I25</f>
        <v>0</v>
      </c>
      <c r="N25" s="70">
        <f t="shared" ref="N25:N34" si="46">L25+J25</f>
        <v>0</v>
      </c>
      <c r="O25" s="70"/>
      <c r="P25" s="135"/>
      <c r="Q25" s="135"/>
      <c r="R25" s="135"/>
      <c r="S25" s="135"/>
      <c r="T25" s="70">
        <f t="shared" ref="T25:T34" si="47">P25+R25</f>
        <v>0</v>
      </c>
      <c r="U25" s="70">
        <f t="shared" ref="U25:U34" si="48">Q25+S25</f>
        <v>0</v>
      </c>
      <c r="V25" s="70"/>
      <c r="W25" s="135"/>
      <c r="X25" s="135"/>
      <c r="Y25" s="135"/>
      <c r="Z25" s="135"/>
      <c r="AA25" s="70">
        <f t="shared" si="43"/>
        <v>0</v>
      </c>
      <c r="AB25" s="70">
        <f t="shared" si="44"/>
        <v>0</v>
      </c>
      <c r="AC25" s="70"/>
      <c r="AD25" s="135"/>
      <c r="AE25" s="135"/>
      <c r="AF25" s="70">
        <f t="shared" si="42"/>
        <v>0</v>
      </c>
      <c r="AH25" s="132">
        <f t="shared" si="33"/>
        <v>0</v>
      </c>
      <c r="AI25" s="134">
        <v>42</v>
      </c>
    </row>
    <row r="26" spans="1:39" s="134" customFormat="1" x14ac:dyDescent="0.25">
      <c r="A26" s="138">
        <v>43</v>
      </c>
      <c r="B26" s="132"/>
      <c r="C26" s="195">
        <f t="shared" si="34"/>
        <v>44126</v>
      </c>
      <c r="D26" s="132" t="s">
        <v>35</v>
      </c>
      <c r="E26" s="195">
        <f t="shared" si="35"/>
        <v>44132</v>
      </c>
      <c r="F26" s="132"/>
      <c r="G26" s="135"/>
      <c r="H26" s="135"/>
      <c r="I26" s="135"/>
      <c r="J26" s="135"/>
      <c r="K26" s="135"/>
      <c r="L26" s="135"/>
      <c r="M26" s="70">
        <f t="shared" si="45"/>
        <v>0</v>
      </c>
      <c r="N26" s="70">
        <f t="shared" si="46"/>
        <v>0</v>
      </c>
      <c r="O26" s="70"/>
      <c r="P26" s="135"/>
      <c r="Q26" s="135"/>
      <c r="R26" s="135"/>
      <c r="S26" s="135"/>
      <c r="T26" s="70">
        <f t="shared" si="47"/>
        <v>0</v>
      </c>
      <c r="U26" s="70">
        <f t="shared" si="48"/>
        <v>0</v>
      </c>
      <c r="V26" s="70"/>
      <c r="W26" s="135"/>
      <c r="X26" s="135"/>
      <c r="Y26" s="135"/>
      <c r="Z26" s="135"/>
      <c r="AA26" s="70">
        <f t="shared" si="43"/>
        <v>0</v>
      </c>
      <c r="AB26" s="70">
        <f t="shared" si="44"/>
        <v>0</v>
      </c>
      <c r="AC26" s="70"/>
      <c r="AD26" s="135"/>
      <c r="AE26" s="135"/>
      <c r="AF26" s="70">
        <f t="shared" si="42"/>
        <v>0</v>
      </c>
      <c r="AH26" s="132">
        <f t="shared" si="33"/>
        <v>0</v>
      </c>
      <c r="AI26" s="134">
        <v>43</v>
      </c>
    </row>
    <row r="27" spans="1:39" s="134" customFormat="1" x14ac:dyDescent="0.25">
      <c r="A27" s="138">
        <v>44</v>
      </c>
      <c r="B27" s="132"/>
      <c r="C27" s="195">
        <f t="shared" si="34"/>
        <v>44133</v>
      </c>
      <c r="D27" s="132" t="s">
        <v>35</v>
      </c>
      <c r="E27" s="195">
        <f t="shared" si="35"/>
        <v>44139</v>
      </c>
      <c r="F27" s="132"/>
      <c r="G27" s="135"/>
      <c r="H27" s="135"/>
      <c r="I27" s="135"/>
      <c r="J27" s="135"/>
      <c r="K27" s="135"/>
      <c r="L27" s="135"/>
      <c r="M27" s="70">
        <f t="shared" si="45"/>
        <v>0</v>
      </c>
      <c r="N27" s="70">
        <f t="shared" si="46"/>
        <v>0</v>
      </c>
      <c r="O27" s="70"/>
      <c r="P27" s="135"/>
      <c r="Q27" s="135"/>
      <c r="R27" s="135"/>
      <c r="S27" s="135"/>
      <c r="T27" s="70">
        <f t="shared" si="47"/>
        <v>0</v>
      </c>
      <c r="U27" s="70">
        <f t="shared" si="48"/>
        <v>0</v>
      </c>
      <c r="V27" s="70"/>
      <c r="W27" s="135"/>
      <c r="X27" s="135"/>
      <c r="Y27" s="135"/>
      <c r="Z27" s="135"/>
      <c r="AA27" s="70">
        <f t="shared" si="43"/>
        <v>0</v>
      </c>
      <c r="AB27" s="70">
        <f t="shared" si="44"/>
        <v>0</v>
      </c>
      <c r="AC27" s="70"/>
      <c r="AD27" s="135"/>
      <c r="AE27" s="135"/>
      <c r="AF27" s="70">
        <f t="shared" si="42"/>
        <v>0</v>
      </c>
      <c r="AH27" s="132">
        <f t="shared" si="33"/>
        <v>0</v>
      </c>
      <c r="AI27" s="134">
        <v>44</v>
      </c>
    </row>
    <row r="28" spans="1:39" s="134" customFormat="1" x14ac:dyDescent="0.25">
      <c r="A28" s="138">
        <v>45</v>
      </c>
      <c r="B28" s="132"/>
      <c r="C28" s="195">
        <f t="shared" si="34"/>
        <v>44140</v>
      </c>
      <c r="D28" s="132" t="s">
        <v>35</v>
      </c>
      <c r="E28" s="195">
        <f t="shared" si="35"/>
        <v>44146</v>
      </c>
      <c r="F28" s="132"/>
      <c r="G28" s="135"/>
      <c r="H28" s="135"/>
      <c r="I28" s="135"/>
      <c r="J28" s="135"/>
      <c r="K28" s="135"/>
      <c r="L28" s="135"/>
      <c r="M28" s="70">
        <f t="shared" si="45"/>
        <v>0</v>
      </c>
      <c r="N28" s="70">
        <f t="shared" si="46"/>
        <v>0</v>
      </c>
      <c r="O28" s="70"/>
      <c r="P28" s="135"/>
      <c r="Q28" s="135"/>
      <c r="R28" s="135"/>
      <c r="S28" s="135"/>
      <c r="T28" s="70">
        <f t="shared" si="47"/>
        <v>0</v>
      </c>
      <c r="U28" s="70">
        <f t="shared" si="48"/>
        <v>0</v>
      </c>
      <c r="V28" s="70"/>
      <c r="W28" s="135"/>
      <c r="X28" s="135"/>
      <c r="Y28" s="135"/>
      <c r="Z28" s="135"/>
      <c r="AA28" s="70">
        <f t="shared" si="43"/>
        <v>0</v>
      </c>
      <c r="AB28" s="70">
        <f t="shared" si="44"/>
        <v>0</v>
      </c>
      <c r="AC28" s="70"/>
      <c r="AD28" s="135"/>
      <c r="AE28" s="135"/>
      <c r="AF28" s="70">
        <f t="shared" si="42"/>
        <v>0</v>
      </c>
      <c r="AH28" s="132">
        <f t="shared" si="33"/>
        <v>0</v>
      </c>
      <c r="AI28" s="134">
        <v>45</v>
      </c>
    </row>
    <row r="29" spans="1:39" s="134" customFormat="1" x14ac:dyDescent="0.25">
      <c r="A29" s="138">
        <v>46</v>
      </c>
      <c r="B29" s="132"/>
      <c r="C29" s="195">
        <f t="shared" si="34"/>
        <v>44147</v>
      </c>
      <c r="D29" s="132" t="s">
        <v>35</v>
      </c>
      <c r="E29" s="195">
        <f t="shared" si="35"/>
        <v>44153</v>
      </c>
      <c r="F29" s="132"/>
      <c r="G29" s="135"/>
      <c r="H29" s="135"/>
      <c r="I29" s="135"/>
      <c r="J29" s="135"/>
      <c r="K29" s="135"/>
      <c r="L29" s="135"/>
      <c r="M29" s="70">
        <f t="shared" si="45"/>
        <v>0</v>
      </c>
      <c r="N29" s="70">
        <f t="shared" si="46"/>
        <v>0</v>
      </c>
      <c r="O29" s="70"/>
      <c r="P29" s="135"/>
      <c r="Q29" s="135"/>
      <c r="R29" s="135"/>
      <c r="S29" s="135"/>
      <c r="T29" s="70">
        <f t="shared" si="47"/>
        <v>0</v>
      </c>
      <c r="U29" s="70">
        <f t="shared" si="48"/>
        <v>0</v>
      </c>
      <c r="V29" s="70"/>
      <c r="W29" s="135"/>
      <c r="X29" s="135"/>
      <c r="Y29" s="135"/>
      <c r="Z29" s="135"/>
      <c r="AA29" s="70">
        <f t="shared" si="43"/>
        <v>0</v>
      </c>
      <c r="AB29" s="70">
        <f t="shared" si="44"/>
        <v>0</v>
      </c>
      <c r="AC29" s="70"/>
      <c r="AD29" s="135"/>
      <c r="AE29" s="135"/>
      <c r="AF29" s="70">
        <f t="shared" si="42"/>
        <v>0</v>
      </c>
      <c r="AH29" s="132">
        <f t="shared" si="33"/>
        <v>0</v>
      </c>
      <c r="AI29" s="134">
        <v>46</v>
      </c>
    </row>
    <row r="30" spans="1:39" s="134" customFormat="1" x14ac:dyDescent="0.25">
      <c r="A30" s="138">
        <v>47</v>
      </c>
      <c r="B30" s="132"/>
      <c r="C30" s="195">
        <f t="shared" si="34"/>
        <v>44154</v>
      </c>
      <c r="D30" s="132" t="s">
        <v>35</v>
      </c>
      <c r="E30" s="195">
        <f t="shared" si="35"/>
        <v>44160</v>
      </c>
      <c r="F30" s="132"/>
      <c r="G30" s="135"/>
      <c r="H30" s="135"/>
      <c r="I30" s="135"/>
      <c r="J30" s="135"/>
      <c r="K30" s="135"/>
      <c r="L30" s="135"/>
      <c r="M30" s="70">
        <f t="shared" si="45"/>
        <v>0</v>
      </c>
      <c r="N30" s="70">
        <f t="shared" si="46"/>
        <v>0</v>
      </c>
      <c r="O30" s="70"/>
      <c r="P30" s="135"/>
      <c r="Q30" s="135"/>
      <c r="R30" s="135"/>
      <c r="S30" s="135"/>
      <c r="T30" s="70">
        <f t="shared" si="47"/>
        <v>0</v>
      </c>
      <c r="U30" s="70">
        <f t="shared" si="48"/>
        <v>0</v>
      </c>
      <c r="V30" s="70"/>
      <c r="W30" s="135"/>
      <c r="X30" s="135"/>
      <c r="Y30" s="135"/>
      <c r="Z30" s="135"/>
      <c r="AA30" s="70">
        <f t="shared" si="43"/>
        <v>0</v>
      </c>
      <c r="AB30" s="70">
        <f t="shared" si="44"/>
        <v>0</v>
      </c>
      <c r="AC30" s="70"/>
      <c r="AD30" s="135"/>
      <c r="AE30" s="135"/>
      <c r="AF30" s="70">
        <f t="shared" si="42"/>
        <v>0</v>
      </c>
      <c r="AH30" s="132">
        <f t="shared" si="33"/>
        <v>0</v>
      </c>
      <c r="AI30" s="134">
        <v>47</v>
      </c>
    </row>
    <row r="31" spans="1:39" s="134" customFormat="1" x14ac:dyDescent="0.25">
      <c r="A31" s="138">
        <v>48</v>
      </c>
      <c r="B31" s="132"/>
      <c r="C31" s="195">
        <f t="shared" si="34"/>
        <v>44161</v>
      </c>
      <c r="D31" s="132" t="s">
        <v>35</v>
      </c>
      <c r="E31" s="195">
        <f t="shared" si="35"/>
        <v>44167</v>
      </c>
      <c r="F31" s="132"/>
      <c r="G31" s="135"/>
      <c r="H31" s="135"/>
      <c r="I31" s="135"/>
      <c r="J31" s="135"/>
      <c r="K31" s="135"/>
      <c r="L31" s="135"/>
      <c r="M31" s="70">
        <f t="shared" si="45"/>
        <v>0</v>
      </c>
      <c r="N31" s="70">
        <f t="shared" si="46"/>
        <v>0</v>
      </c>
      <c r="O31" s="70"/>
      <c r="P31" s="135"/>
      <c r="Q31" s="135"/>
      <c r="R31" s="135"/>
      <c r="S31" s="135"/>
      <c r="T31" s="70">
        <f t="shared" si="47"/>
        <v>0</v>
      </c>
      <c r="U31" s="70">
        <f t="shared" si="48"/>
        <v>0</v>
      </c>
      <c r="V31" s="70"/>
      <c r="W31" s="135"/>
      <c r="X31" s="135"/>
      <c r="Y31" s="135"/>
      <c r="Z31" s="135"/>
      <c r="AA31" s="70">
        <f t="shared" si="43"/>
        <v>0</v>
      </c>
      <c r="AB31" s="70">
        <f t="shared" si="44"/>
        <v>0</v>
      </c>
      <c r="AC31" s="70"/>
      <c r="AD31" s="135"/>
      <c r="AE31" s="135"/>
      <c r="AF31" s="70">
        <f t="shared" si="42"/>
        <v>0</v>
      </c>
      <c r="AH31" s="132">
        <f t="shared" si="33"/>
        <v>0</v>
      </c>
      <c r="AI31" s="134">
        <v>48</v>
      </c>
    </row>
    <row r="32" spans="1:39" s="134" customFormat="1" x14ac:dyDescent="0.25">
      <c r="A32" s="138">
        <v>49</v>
      </c>
      <c r="B32" s="132"/>
      <c r="C32" s="195">
        <f t="shared" si="34"/>
        <v>44168</v>
      </c>
      <c r="D32" s="132" t="s">
        <v>35</v>
      </c>
      <c r="E32" s="195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</row>
    <row r="33" spans="1:36" s="134" customFormat="1" x14ac:dyDescent="0.25">
      <c r="A33" s="138">
        <v>50</v>
      </c>
      <c r="B33" s="132"/>
      <c r="C33" s="195">
        <f t="shared" si="34"/>
        <v>44175</v>
      </c>
      <c r="D33" s="132" t="s">
        <v>35</v>
      </c>
      <c r="E33" s="195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9">K33+I33</f>
        <v>0</v>
      </c>
      <c r="N33" s="70">
        <f t="shared" ref="N33" si="50">L33+J33</f>
        <v>0</v>
      </c>
      <c r="O33" s="70"/>
      <c r="P33" s="135"/>
      <c r="Q33" s="135"/>
      <c r="R33" s="135"/>
      <c r="S33" s="135"/>
      <c r="T33" s="70">
        <f t="shared" ref="T33" si="51">P33+R33</f>
        <v>0</v>
      </c>
      <c r="U33" s="70">
        <f t="shared" ref="U33" si="52">Q33+S33</f>
        <v>0</v>
      </c>
      <c r="V33" s="70"/>
      <c r="W33" s="135"/>
      <c r="X33" s="135"/>
      <c r="Y33" s="135"/>
      <c r="Z33" s="135"/>
      <c r="AA33" s="70">
        <f t="shared" ref="AA33" si="53">Y33+W33</f>
        <v>0</v>
      </c>
      <c r="AB33" s="70">
        <f t="shared" ref="AB33" si="54">Z33+X33</f>
        <v>0</v>
      </c>
      <c r="AC33" s="70"/>
      <c r="AD33" s="135"/>
      <c r="AE33" s="135"/>
      <c r="AF33" s="70">
        <f t="shared" ref="AF33" si="55">SUM(AD33:AE33)</f>
        <v>0</v>
      </c>
      <c r="AH33" s="132">
        <f t="shared" ref="AH33" si="56">AF33+AA33+T33+M33</f>
        <v>0</v>
      </c>
      <c r="AI33" s="134">
        <v>50</v>
      </c>
    </row>
    <row r="34" spans="1:36" s="134" customFormat="1" x14ac:dyDescent="0.25">
      <c r="A34" s="138">
        <v>51</v>
      </c>
      <c r="B34" s="132"/>
      <c r="C34" s="195">
        <f t="shared" si="34"/>
        <v>44182</v>
      </c>
      <c r="D34" s="132" t="s">
        <v>35</v>
      </c>
      <c r="E34" s="195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</row>
    <row r="35" spans="1:36" s="131" customFormat="1" ht="7.95" customHeight="1" x14ac:dyDescent="0.25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44</v>
      </c>
      <c r="H36" s="68"/>
      <c r="I36" s="68">
        <f t="shared" ref="I36:AF36" si="57">SUM(I5:I34)</f>
        <v>70</v>
      </c>
      <c r="J36" s="68">
        <f t="shared" si="57"/>
        <v>1</v>
      </c>
      <c r="K36" s="261">
        <f t="shared" si="57"/>
        <v>2113</v>
      </c>
      <c r="L36" s="68">
        <f t="shared" si="57"/>
        <v>107</v>
      </c>
      <c r="M36" s="261">
        <f t="shared" si="57"/>
        <v>2183</v>
      </c>
      <c r="N36" s="68">
        <f t="shared" si="57"/>
        <v>108</v>
      </c>
      <c r="O36" s="68"/>
      <c r="P36" s="68">
        <f t="shared" si="57"/>
        <v>0</v>
      </c>
      <c r="Q36" s="68">
        <f t="shared" si="57"/>
        <v>0</v>
      </c>
      <c r="R36" s="68">
        <f t="shared" si="57"/>
        <v>0</v>
      </c>
      <c r="S36" s="68">
        <f t="shared" si="57"/>
        <v>0</v>
      </c>
      <c r="T36" s="68">
        <f t="shared" si="57"/>
        <v>0</v>
      </c>
      <c r="U36" s="68">
        <f t="shared" si="57"/>
        <v>0</v>
      </c>
      <c r="V36" s="68"/>
      <c r="W36" s="68">
        <f t="shared" si="57"/>
        <v>0</v>
      </c>
      <c r="X36" s="68">
        <f t="shared" si="57"/>
        <v>0</v>
      </c>
      <c r="Y36" s="68">
        <f t="shared" si="57"/>
        <v>88</v>
      </c>
      <c r="Z36" s="68">
        <f t="shared" si="57"/>
        <v>4</v>
      </c>
      <c r="AA36" s="68">
        <f t="shared" si="57"/>
        <v>88</v>
      </c>
      <c r="AB36" s="68">
        <f t="shared" si="57"/>
        <v>4</v>
      </c>
      <c r="AC36" s="68"/>
      <c r="AD36" s="68">
        <f t="shared" si="57"/>
        <v>4</v>
      </c>
      <c r="AE36" s="68">
        <f t="shared" si="57"/>
        <v>18</v>
      </c>
      <c r="AF36" s="68">
        <f t="shared" si="57"/>
        <v>22</v>
      </c>
      <c r="AG36" s="68"/>
      <c r="AH36" s="261">
        <f t="shared" si="33"/>
        <v>2293</v>
      </c>
      <c r="AI36" s="131"/>
      <c r="AJ36" s="131"/>
    </row>
    <row r="37" spans="1:36" s="194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5.6" x14ac:dyDescent="0.25">
      <c r="A38" s="128" t="s">
        <v>136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2">
        <f t="shared" si="33"/>
        <v>2454</v>
      </c>
    </row>
    <row r="39" spans="1:36" s="194" customFormat="1" ht="15.6" x14ac:dyDescent="0.25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3"/>
        <v>507</v>
      </c>
    </row>
    <row r="40" spans="1:36" s="134" customFormat="1" ht="15.6" x14ac:dyDescent="0.25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3"/>
        <v>689</v>
      </c>
      <c r="AI40" s="194"/>
      <c r="AJ40" s="194"/>
    </row>
    <row r="41" spans="1:36" s="131" customFormat="1" ht="15.6" x14ac:dyDescent="0.25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3"/>
        <v>1165</v>
      </c>
      <c r="AI41" s="134"/>
      <c r="AJ41" s="134"/>
    </row>
    <row r="42" spans="1:36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3"/>
        <v>269</v>
      </c>
    </row>
    <row r="43" spans="1:36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3"/>
        <v>227</v>
      </c>
    </row>
    <row r="44" spans="1:36" s="134" customFormat="1" ht="15.6" x14ac:dyDescent="0.25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3"/>
        <v>468</v>
      </c>
      <c r="AI44" s="131"/>
      <c r="AJ44" s="131"/>
    </row>
    <row r="45" spans="1:36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8">AVERAGE(I38:I44)</f>
        <v>74.285714285714292</v>
      </c>
      <c r="J45" s="149">
        <f t="shared" si="58"/>
        <v>5.7142857142857144</v>
      </c>
      <c r="K45" s="149">
        <f t="shared" si="58"/>
        <v>581.57142857142856</v>
      </c>
      <c r="L45" s="149">
        <f t="shared" si="58"/>
        <v>105.71428571428571</v>
      </c>
      <c r="M45" s="149">
        <f t="shared" si="58"/>
        <v>655.57142857142856</v>
      </c>
      <c r="N45" s="149">
        <f t="shared" si="58"/>
        <v>111.42857142857143</v>
      </c>
      <c r="O45" s="149"/>
      <c r="P45" s="149">
        <f t="shared" si="58"/>
        <v>2.8571428571428572</v>
      </c>
      <c r="Q45" s="149">
        <f t="shared" si="58"/>
        <v>2.8571428571428572</v>
      </c>
      <c r="R45" s="149">
        <f t="shared" si="58"/>
        <v>51</v>
      </c>
      <c r="S45" s="149">
        <f t="shared" si="58"/>
        <v>48.142857142857146</v>
      </c>
      <c r="T45" s="149">
        <f t="shared" si="58"/>
        <v>53.857142857142854</v>
      </c>
      <c r="U45" s="149">
        <f t="shared" si="58"/>
        <v>51</v>
      </c>
      <c r="V45" s="149"/>
      <c r="W45" s="149">
        <f t="shared" si="58"/>
        <v>3.1428571428571428</v>
      </c>
      <c r="X45" s="149">
        <f t="shared" si="58"/>
        <v>0.42857142857142855</v>
      </c>
      <c r="Y45" s="149">
        <f t="shared" si="58"/>
        <v>90.714285714285708</v>
      </c>
      <c r="Z45" s="149">
        <f t="shared" si="58"/>
        <v>33.571428571428569</v>
      </c>
      <c r="AA45" s="149">
        <f t="shared" si="58"/>
        <v>93.857142857142861</v>
      </c>
      <c r="AB45" s="149">
        <f t="shared" si="58"/>
        <v>34</v>
      </c>
      <c r="AC45" s="149"/>
      <c r="AD45" s="149">
        <f t="shared" si="58"/>
        <v>3.7142857142857144</v>
      </c>
      <c r="AE45" s="149">
        <f t="shared" si="58"/>
        <v>18.285714285714285</v>
      </c>
      <c r="AF45" s="149">
        <f t="shared" si="58"/>
        <v>22.285714285714285</v>
      </c>
      <c r="AG45" s="131"/>
      <c r="AH45" s="262"/>
      <c r="AI45" s="131"/>
      <c r="AJ45" s="131"/>
    </row>
    <row r="46" spans="1:36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8" t="s">
        <v>139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</row>
    <row r="52" spans="1:36" x14ac:dyDescent="0.25">
      <c r="B52" s="71"/>
      <c r="C52" s="71"/>
      <c r="D52" s="71"/>
      <c r="E52" s="71"/>
      <c r="F52" s="199"/>
    </row>
    <row r="54" spans="1:36" x14ac:dyDescent="0.25">
      <c r="K54" s="200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zoomScale="120" zoomScaleNormal="120" workbookViewId="0">
      <selection activeCell="E26" sqref="E26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81" t="s">
        <v>119</v>
      </c>
      <c r="AF3" s="281" t="s">
        <v>120</v>
      </c>
      <c r="AG3" s="281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133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81"/>
      <c r="AF4" s="281"/>
      <c r="AG4" s="281"/>
      <c r="AH4" s="150" t="s">
        <v>135</v>
      </c>
    </row>
    <row r="5" spans="1:34" s="150" customFormat="1" x14ac:dyDescent="0.25">
      <c r="A5" s="158">
        <v>35</v>
      </c>
      <c r="B5" s="151"/>
      <c r="C5" s="159">
        <v>44435</v>
      </c>
      <c r="D5" s="161" t="s">
        <v>41</v>
      </c>
      <c r="E5" s="159">
        <f t="shared" ref="E5" si="0">C5+6</f>
        <v>44441</v>
      </c>
      <c r="F5" s="151"/>
      <c r="G5" s="24"/>
      <c r="H5" s="24"/>
      <c r="I5" s="26"/>
      <c r="J5" s="26"/>
      <c r="K5" s="26"/>
      <c r="L5" s="26"/>
      <c r="M5" s="24">
        <f t="shared" ref="M5" si="1">I5+K5</f>
        <v>0</v>
      </c>
      <c r="N5" s="24">
        <f t="shared" ref="N5" si="2">J5+L5</f>
        <v>0</v>
      </c>
      <c r="O5" s="24"/>
      <c r="P5" s="26"/>
      <c r="Q5" s="26"/>
      <c r="R5" s="26"/>
      <c r="S5" s="26"/>
      <c r="T5" s="24">
        <f>P5+R5</f>
        <v>0</v>
      </c>
      <c r="U5" s="24">
        <f>Q5+S5</f>
        <v>0</v>
      </c>
      <c r="V5" s="24"/>
      <c r="W5" s="248"/>
      <c r="X5" s="248"/>
      <c r="Y5" s="248"/>
      <c r="Z5" s="248"/>
      <c r="AA5" s="160">
        <f t="shared" ref="AA5" si="3">W5+Y5</f>
        <v>0</v>
      </c>
      <c r="AB5" s="160">
        <f t="shared" ref="AB5" si="4">X5+Z5</f>
        <v>0</v>
      </c>
      <c r="AD5" s="192">
        <f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>AD5/G5</f>
        <v>#DIV/0!</v>
      </c>
    </row>
    <row r="6" spans="1:34" s="150" customFormat="1" x14ac:dyDescent="0.25">
      <c r="A6" s="158">
        <v>36</v>
      </c>
      <c r="B6" s="151"/>
      <c r="C6" s="159">
        <v>44442</v>
      </c>
      <c r="D6" s="161" t="s">
        <v>41</v>
      </c>
      <c r="E6" s="159">
        <f t="shared" ref="E6:E9" si="5">C6+6</f>
        <v>44448</v>
      </c>
      <c r="F6" s="151"/>
      <c r="G6" s="24"/>
      <c r="H6" s="24"/>
      <c r="I6" s="26"/>
      <c r="J6" s="26"/>
      <c r="K6" s="26"/>
      <c r="L6" s="26"/>
      <c r="M6" s="24">
        <f t="shared" ref="M6:N6" si="6">I6+K6</f>
        <v>0</v>
      </c>
      <c r="N6" s="24">
        <f t="shared" si="6"/>
        <v>0</v>
      </c>
      <c r="O6" s="24"/>
      <c r="P6" s="26"/>
      <c r="Q6" s="26"/>
      <c r="R6" s="26"/>
      <c r="S6" s="26"/>
      <c r="T6" s="24">
        <f>P6+R6</f>
        <v>0</v>
      </c>
      <c r="U6" s="24">
        <f>Q6+S6</f>
        <v>0</v>
      </c>
      <c r="V6" s="24"/>
      <c r="W6" s="248"/>
      <c r="X6" s="248"/>
      <c r="Y6" s="248"/>
      <c r="Z6" s="248"/>
      <c r="AA6" s="160">
        <f t="shared" ref="AA6:AB6" si="7">W6+Y6</f>
        <v>0</v>
      </c>
      <c r="AB6" s="160">
        <f t="shared" si="7"/>
        <v>0</v>
      </c>
      <c r="AD6" s="192">
        <f t="shared" ref="AD6:AD18" si="8">SUM(AA6,T6,M6)</f>
        <v>0</v>
      </c>
      <c r="AE6" s="237" t="e">
        <f>N6/M6</f>
        <v>#DIV/0!</v>
      </c>
      <c r="AF6" s="237" t="e">
        <f>U6/T6</f>
        <v>#DIV/0!</v>
      </c>
      <c r="AG6" s="237" t="e">
        <f>AB6/AA6</f>
        <v>#DIV/0!</v>
      </c>
      <c r="AH6" s="250" t="e">
        <f t="shared" ref="AH6:AH25" si="9">AD6/G6</f>
        <v>#DIV/0!</v>
      </c>
    </row>
    <row r="7" spans="1:34" s="33" customFormat="1" x14ac:dyDescent="0.25">
      <c r="A7" s="162">
        <v>37</v>
      </c>
      <c r="B7" s="162"/>
      <c r="C7" s="159">
        <v>44084</v>
      </c>
      <c r="D7" s="161" t="s">
        <v>41</v>
      </c>
      <c r="E7" s="159">
        <f t="shared" si="5"/>
        <v>44090</v>
      </c>
      <c r="F7" s="162"/>
      <c r="G7" s="24"/>
      <c r="H7" s="154"/>
      <c r="I7" s="191"/>
      <c r="J7" s="191"/>
      <c r="K7" s="191"/>
      <c r="L7" s="191"/>
      <c r="M7" s="24">
        <f t="shared" ref="M7:M9" si="10">I7+K7</f>
        <v>0</v>
      </c>
      <c r="N7" s="24">
        <f t="shared" ref="N7:N9" si="11">J7+L7</f>
        <v>0</v>
      </c>
      <c r="O7" s="154"/>
      <c r="P7" s="191"/>
      <c r="Q7" s="191"/>
      <c r="R7" s="191"/>
      <c r="S7" s="191"/>
      <c r="T7" s="24">
        <f t="shared" ref="T7:T9" si="12">P7+R7</f>
        <v>0</v>
      </c>
      <c r="U7" s="24">
        <f t="shared" ref="U7:U9" si="13">Q7+S7</f>
        <v>0</v>
      </c>
      <c r="V7" s="154"/>
      <c r="W7" s="249"/>
      <c r="X7" s="249"/>
      <c r="Y7" s="249"/>
      <c r="Z7" s="249"/>
      <c r="AA7" s="160">
        <f t="shared" ref="AA7:AA9" si="14">W7+Y7</f>
        <v>0</v>
      </c>
      <c r="AB7" s="160">
        <f t="shared" ref="AB7:AB9" si="15">X7+Z7</f>
        <v>0</v>
      </c>
      <c r="AD7" s="192">
        <f t="shared" si="8"/>
        <v>0</v>
      </c>
      <c r="AE7" s="237" t="e">
        <f>N7/M7</f>
        <v>#DIV/0!</v>
      </c>
      <c r="AF7" s="237" t="e">
        <f>U7/T7</f>
        <v>#DIV/0!</v>
      </c>
      <c r="AG7" s="237" t="e">
        <f>AB7/AA7</f>
        <v>#DIV/0!</v>
      </c>
      <c r="AH7" s="250" t="e">
        <f t="shared" si="9"/>
        <v>#DIV/0!</v>
      </c>
    </row>
    <row r="8" spans="1:34" s="33" customFormat="1" x14ac:dyDescent="0.25">
      <c r="A8" s="162">
        <v>38</v>
      </c>
      <c r="B8" s="162"/>
      <c r="C8" s="159">
        <f>C7+7</f>
        <v>44091</v>
      </c>
      <c r="D8" s="161" t="s">
        <v>41</v>
      </c>
      <c r="E8" s="159">
        <f t="shared" si="5"/>
        <v>44097</v>
      </c>
      <c r="F8" s="162"/>
      <c r="G8" s="24"/>
      <c r="H8" s="154"/>
      <c r="I8" s="191"/>
      <c r="J8" s="191"/>
      <c r="K8" s="191"/>
      <c r="L8" s="191"/>
      <c r="M8" s="24">
        <f t="shared" si="10"/>
        <v>0</v>
      </c>
      <c r="N8" s="24">
        <f t="shared" si="11"/>
        <v>0</v>
      </c>
      <c r="O8" s="154"/>
      <c r="P8" s="191"/>
      <c r="Q8" s="191"/>
      <c r="R8" s="191"/>
      <c r="S8" s="191"/>
      <c r="T8" s="24">
        <f t="shared" si="12"/>
        <v>0</v>
      </c>
      <c r="U8" s="24">
        <f t="shared" si="13"/>
        <v>0</v>
      </c>
      <c r="V8" s="154"/>
      <c r="W8" s="249"/>
      <c r="X8" s="249"/>
      <c r="Y8" s="249"/>
      <c r="Z8" s="249"/>
      <c r="AA8" s="160">
        <f t="shared" si="14"/>
        <v>0</v>
      </c>
      <c r="AB8" s="160">
        <f t="shared" si="15"/>
        <v>0</v>
      </c>
      <c r="AD8" s="192">
        <f t="shared" si="8"/>
        <v>0</v>
      </c>
      <c r="AE8" s="237" t="e">
        <f t="shared" ref="AE8:AE9" si="16">N8/M8</f>
        <v>#DIV/0!</v>
      </c>
      <c r="AF8" s="237" t="e">
        <f t="shared" ref="AF8:AF9" si="17">U8/T8</f>
        <v>#DIV/0!</v>
      </c>
      <c r="AG8" s="237" t="e">
        <f t="shared" ref="AG8:AG9" si="18">AB8/AA8</f>
        <v>#DIV/0!</v>
      </c>
      <c r="AH8" s="250" t="e">
        <f t="shared" si="9"/>
        <v>#DIV/0!</v>
      </c>
    </row>
    <row r="9" spans="1:34" s="33" customFormat="1" x14ac:dyDescent="0.25">
      <c r="A9" s="162">
        <v>39</v>
      </c>
      <c r="B9" s="162"/>
      <c r="C9" s="159">
        <f t="shared" ref="C9:C16" si="19">C8+7</f>
        <v>44098</v>
      </c>
      <c r="D9" s="161" t="s">
        <v>41</v>
      </c>
      <c r="E9" s="159">
        <f t="shared" si="5"/>
        <v>44104</v>
      </c>
      <c r="F9" s="162"/>
      <c r="G9" s="24"/>
      <c r="H9" s="154"/>
      <c r="I9" s="191"/>
      <c r="J9" s="191"/>
      <c r="K9" s="191"/>
      <c r="L9" s="191"/>
      <c r="M9" s="24">
        <f t="shared" si="10"/>
        <v>0</v>
      </c>
      <c r="N9" s="24">
        <f t="shared" si="11"/>
        <v>0</v>
      </c>
      <c r="O9" s="154"/>
      <c r="P9" s="191"/>
      <c r="Q9" s="191"/>
      <c r="R9" s="191"/>
      <c r="S9" s="191"/>
      <c r="T9" s="24">
        <f t="shared" si="12"/>
        <v>0</v>
      </c>
      <c r="U9" s="24">
        <f t="shared" si="13"/>
        <v>0</v>
      </c>
      <c r="V9" s="154"/>
      <c r="W9" s="249"/>
      <c r="X9" s="249"/>
      <c r="Y9" s="249"/>
      <c r="Z9" s="249"/>
      <c r="AA9" s="160">
        <f t="shared" si="14"/>
        <v>0</v>
      </c>
      <c r="AB9" s="160">
        <f t="shared" si="15"/>
        <v>0</v>
      </c>
      <c r="AD9" s="192">
        <f t="shared" si="8"/>
        <v>0</v>
      </c>
      <c r="AE9" s="237" t="e">
        <f t="shared" si="16"/>
        <v>#DIV/0!</v>
      </c>
      <c r="AF9" s="237" t="e">
        <f t="shared" si="17"/>
        <v>#DIV/0!</v>
      </c>
      <c r="AG9" s="237" t="e">
        <f t="shared" si="18"/>
        <v>#DIV/0!</v>
      </c>
      <c r="AH9" s="250" t="e">
        <f t="shared" si="9"/>
        <v>#DIV/0!</v>
      </c>
    </row>
    <row r="10" spans="1:34" s="33" customFormat="1" x14ac:dyDescent="0.25">
      <c r="A10" s="158">
        <v>40</v>
      </c>
      <c r="B10" s="151"/>
      <c r="C10" s="159">
        <f t="shared" si="19"/>
        <v>44105</v>
      </c>
      <c r="D10" s="161" t="s">
        <v>41</v>
      </c>
      <c r="E10" s="159">
        <f t="shared" ref="E10:E14" si="20">C10+6</f>
        <v>44111</v>
      </c>
      <c r="F10" s="162"/>
      <c r="G10" s="24"/>
      <c r="H10" s="154"/>
      <c r="I10" s="191"/>
      <c r="J10" s="191"/>
      <c r="K10" s="191"/>
      <c r="L10" s="191"/>
      <c r="M10" s="24">
        <f t="shared" ref="M10:M16" si="21">I10+K10</f>
        <v>0</v>
      </c>
      <c r="N10" s="24">
        <f t="shared" ref="N10:N16" si="22">J10+L10</f>
        <v>0</v>
      </c>
      <c r="O10" s="154"/>
      <c r="P10" s="191"/>
      <c r="Q10" s="191"/>
      <c r="R10" s="191"/>
      <c r="S10" s="191"/>
      <c r="T10" s="24">
        <f t="shared" ref="T10:T16" si="23">P10+R10</f>
        <v>0</v>
      </c>
      <c r="U10" s="24">
        <f t="shared" ref="U10:U16" si="24">Q10+S10</f>
        <v>0</v>
      </c>
      <c r="V10" s="154"/>
      <c r="W10" s="249"/>
      <c r="X10" s="249"/>
      <c r="Y10" s="249"/>
      <c r="Z10" s="249"/>
      <c r="AA10" s="160">
        <f t="shared" ref="AA10:AA16" si="25">W10+Y10</f>
        <v>0</v>
      </c>
      <c r="AB10" s="160">
        <f t="shared" ref="AB10:AB16" si="26">X10+Z10</f>
        <v>0</v>
      </c>
      <c r="AD10" s="192">
        <f t="shared" si="8"/>
        <v>0</v>
      </c>
      <c r="AE10" s="237" t="e">
        <f t="shared" ref="AE10:AE18" si="27">N10/M10</f>
        <v>#DIV/0!</v>
      </c>
      <c r="AF10" s="237" t="e">
        <f t="shared" ref="AF10:AF18" si="28">U10/T10</f>
        <v>#DIV/0!</v>
      </c>
      <c r="AG10" s="237" t="e">
        <f t="shared" ref="AG10:AG18" si="29">AB10/AA10</f>
        <v>#DIV/0!</v>
      </c>
      <c r="AH10" s="250" t="e">
        <f t="shared" ref="AH10:AH18" si="30">AD10/G10</f>
        <v>#DIV/0!</v>
      </c>
    </row>
    <row r="11" spans="1:34" s="33" customFormat="1" x14ac:dyDescent="0.25">
      <c r="A11" s="158">
        <v>41</v>
      </c>
      <c r="B11" s="151"/>
      <c r="C11" s="159">
        <f t="shared" si="19"/>
        <v>44112</v>
      </c>
      <c r="D11" s="161" t="s">
        <v>41</v>
      </c>
      <c r="E11" s="159">
        <f t="shared" si="20"/>
        <v>44118</v>
      </c>
      <c r="F11" s="162"/>
      <c r="G11" s="24"/>
      <c r="H11" s="154"/>
      <c r="I11" s="191"/>
      <c r="J11" s="191"/>
      <c r="K11" s="191"/>
      <c r="L11" s="191"/>
      <c r="M11" s="24">
        <f t="shared" si="21"/>
        <v>0</v>
      </c>
      <c r="N11" s="24">
        <f t="shared" si="22"/>
        <v>0</v>
      </c>
      <c r="O11" s="154"/>
      <c r="P11" s="191"/>
      <c r="Q11" s="191"/>
      <c r="R11" s="191"/>
      <c r="S11" s="191"/>
      <c r="T11" s="24">
        <f t="shared" si="23"/>
        <v>0</v>
      </c>
      <c r="U11" s="24">
        <f t="shared" si="24"/>
        <v>0</v>
      </c>
      <c r="V11" s="154"/>
      <c r="W11" s="249"/>
      <c r="X11" s="249"/>
      <c r="Y11" s="249"/>
      <c r="Z11" s="249"/>
      <c r="AA11" s="160">
        <f t="shared" si="25"/>
        <v>0</v>
      </c>
      <c r="AB11" s="160">
        <f t="shared" si="26"/>
        <v>0</v>
      </c>
      <c r="AD11" s="192">
        <f t="shared" si="8"/>
        <v>0</v>
      </c>
      <c r="AE11" s="237" t="e">
        <f t="shared" si="27"/>
        <v>#DIV/0!</v>
      </c>
      <c r="AF11" s="237" t="e">
        <f t="shared" si="28"/>
        <v>#DIV/0!</v>
      </c>
      <c r="AG11" s="237" t="e">
        <f t="shared" si="29"/>
        <v>#DIV/0!</v>
      </c>
      <c r="AH11" s="250" t="e">
        <f t="shared" si="30"/>
        <v>#DIV/0!</v>
      </c>
    </row>
    <row r="12" spans="1:34" s="33" customFormat="1" x14ac:dyDescent="0.25">
      <c r="A12" s="162">
        <v>42</v>
      </c>
      <c r="B12" s="162"/>
      <c r="C12" s="159">
        <f t="shared" si="19"/>
        <v>44119</v>
      </c>
      <c r="D12" s="161" t="s">
        <v>41</v>
      </c>
      <c r="E12" s="159">
        <f t="shared" si="20"/>
        <v>44125</v>
      </c>
      <c r="F12" s="162"/>
      <c r="G12" s="24"/>
      <c r="H12" s="154"/>
      <c r="I12" s="191"/>
      <c r="J12" s="191"/>
      <c r="K12" s="191"/>
      <c r="L12" s="191"/>
      <c r="M12" s="24">
        <f t="shared" si="21"/>
        <v>0</v>
      </c>
      <c r="N12" s="24">
        <f t="shared" si="22"/>
        <v>0</v>
      </c>
      <c r="O12" s="154"/>
      <c r="P12" s="191"/>
      <c r="Q12" s="191"/>
      <c r="R12" s="191"/>
      <c r="S12" s="191"/>
      <c r="T12" s="24">
        <f t="shared" si="23"/>
        <v>0</v>
      </c>
      <c r="U12" s="24">
        <f t="shared" si="24"/>
        <v>0</v>
      </c>
      <c r="V12" s="154"/>
      <c r="W12" s="249"/>
      <c r="X12" s="249"/>
      <c r="Y12" s="249"/>
      <c r="Z12" s="249"/>
      <c r="AA12" s="160">
        <f t="shared" si="25"/>
        <v>0</v>
      </c>
      <c r="AB12" s="160">
        <f t="shared" si="26"/>
        <v>0</v>
      </c>
      <c r="AD12" s="192">
        <f t="shared" si="8"/>
        <v>0</v>
      </c>
      <c r="AE12" s="237" t="e">
        <f t="shared" si="27"/>
        <v>#DIV/0!</v>
      </c>
      <c r="AF12" s="237" t="e">
        <f t="shared" si="28"/>
        <v>#DIV/0!</v>
      </c>
      <c r="AG12" s="237" t="e">
        <f t="shared" si="29"/>
        <v>#DIV/0!</v>
      </c>
      <c r="AH12" s="250" t="e">
        <f t="shared" si="30"/>
        <v>#DIV/0!</v>
      </c>
    </row>
    <row r="13" spans="1:34" s="33" customFormat="1" x14ac:dyDescent="0.25">
      <c r="A13" s="162">
        <v>43</v>
      </c>
      <c r="B13" s="162"/>
      <c r="C13" s="159">
        <f t="shared" si="19"/>
        <v>44126</v>
      </c>
      <c r="D13" s="161" t="s">
        <v>41</v>
      </c>
      <c r="E13" s="159">
        <f t="shared" si="20"/>
        <v>44132</v>
      </c>
      <c r="F13" s="162"/>
      <c r="G13" s="24"/>
      <c r="H13" s="154"/>
      <c r="I13" s="191"/>
      <c r="J13" s="191"/>
      <c r="K13" s="191"/>
      <c r="L13" s="191"/>
      <c r="M13" s="24">
        <f t="shared" si="21"/>
        <v>0</v>
      </c>
      <c r="N13" s="24">
        <f t="shared" si="22"/>
        <v>0</v>
      </c>
      <c r="O13" s="154"/>
      <c r="P13" s="191"/>
      <c r="Q13" s="191"/>
      <c r="R13" s="191"/>
      <c r="S13" s="191"/>
      <c r="T13" s="24">
        <f t="shared" si="23"/>
        <v>0</v>
      </c>
      <c r="U13" s="24">
        <f t="shared" si="24"/>
        <v>0</v>
      </c>
      <c r="V13" s="154"/>
      <c r="W13" s="249"/>
      <c r="X13" s="249"/>
      <c r="Y13" s="249"/>
      <c r="Z13" s="249"/>
      <c r="AA13" s="160">
        <f t="shared" si="25"/>
        <v>0</v>
      </c>
      <c r="AB13" s="160">
        <f t="shared" si="26"/>
        <v>0</v>
      </c>
      <c r="AD13" s="192">
        <f t="shared" si="8"/>
        <v>0</v>
      </c>
      <c r="AE13" s="237" t="e">
        <f t="shared" si="27"/>
        <v>#DIV/0!</v>
      </c>
      <c r="AF13" s="237" t="e">
        <f t="shared" si="28"/>
        <v>#DIV/0!</v>
      </c>
      <c r="AG13" s="237" t="e">
        <f t="shared" si="29"/>
        <v>#DIV/0!</v>
      </c>
      <c r="AH13" s="250" t="e">
        <f t="shared" si="30"/>
        <v>#DIV/0!</v>
      </c>
    </row>
    <row r="14" spans="1:34" s="33" customFormat="1" x14ac:dyDescent="0.25">
      <c r="A14" s="162">
        <v>44</v>
      </c>
      <c r="B14" s="162"/>
      <c r="C14" s="159">
        <f t="shared" si="19"/>
        <v>44133</v>
      </c>
      <c r="D14" s="161" t="s">
        <v>41</v>
      </c>
      <c r="E14" s="159">
        <f t="shared" si="20"/>
        <v>44139</v>
      </c>
      <c r="F14" s="162"/>
      <c r="G14" s="24"/>
      <c r="H14" s="154"/>
      <c r="I14" s="191"/>
      <c r="J14" s="191"/>
      <c r="K14" s="191"/>
      <c r="L14" s="191"/>
      <c r="M14" s="24">
        <f t="shared" si="21"/>
        <v>0</v>
      </c>
      <c r="N14" s="24">
        <f t="shared" si="22"/>
        <v>0</v>
      </c>
      <c r="O14" s="162"/>
      <c r="P14" s="191"/>
      <c r="Q14" s="191"/>
      <c r="R14" s="191"/>
      <c r="S14" s="191"/>
      <c r="T14" s="24">
        <f t="shared" si="23"/>
        <v>0</v>
      </c>
      <c r="U14" s="24">
        <f t="shared" si="24"/>
        <v>0</v>
      </c>
      <c r="V14" s="162"/>
      <c r="W14" s="249"/>
      <c r="X14" s="249"/>
      <c r="Y14" s="249"/>
      <c r="Z14" s="249"/>
      <c r="AA14" s="160">
        <f t="shared" si="25"/>
        <v>0</v>
      </c>
      <c r="AB14" s="160">
        <f t="shared" si="26"/>
        <v>0</v>
      </c>
      <c r="AD14" s="192">
        <f t="shared" si="8"/>
        <v>0</v>
      </c>
      <c r="AE14" s="237" t="e">
        <f t="shared" si="27"/>
        <v>#DIV/0!</v>
      </c>
      <c r="AF14" s="237" t="e">
        <f t="shared" si="28"/>
        <v>#DIV/0!</v>
      </c>
      <c r="AG14" s="237" t="e">
        <f t="shared" si="29"/>
        <v>#DIV/0!</v>
      </c>
      <c r="AH14" s="250" t="e">
        <f t="shared" si="30"/>
        <v>#DIV/0!</v>
      </c>
    </row>
    <row r="15" spans="1:34" s="33" customFormat="1" x14ac:dyDescent="0.25">
      <c r="A15" s="158">
        <v>45</v>
      </c>
      <c r="B15" s="151"/>
      <c r="C15" s="159">
        <f t="shared" si="19"/>
        <v>44140</v>
      </c>
      <c r="D15" s="161" t="s">
        <v>41</v>
      </c>
      <c r="E15" s="159">
        <f t="shared" ref="E15:E16" si="31">C15+6</f>
        <v>44146</v>
      </c>
      <c r="F15" s="162"/>
      <c r="G15" s="24"/>
      <c r="H15" s="24"/>
      <c r="I15" s="26"/>
      <c r="J15" s="26"/>
      <c r="K15" s="26"/>
      <c r="L15" s="26"/>
      <c r="M15" s="24">
        <f t="shared" si="21"/>
        <v>0</v>
      </c>
      <c r="N15" s="24">
        <f t="shared" si="22"/>
        <v>0</v>
      </c>
      <c r="O15" s="5"/>
      <c r="P15" s="26"/>
      <c r="Q15" s="26"/>
      <c r="R15" s="26"/>
      <c r="S15" s="26"/>
      <c r="T15" s="24">
        <f t="shared" si="23"/>
        <v>0</v>
      </c>
      <c r="U15" s="24">
        <f t="shared" si="24"/>
        <v>0</v>
      </c>
      <c r="V15" s="5"/>
      <c r="W15" s="248"/>
      <c r="X15" s="248"/>
      <c r="Y15" s="248"/>
      <c r="Z15" s="248"/>
      <c r="AA15" s="160">
        <f t="shared" si="25"/>
        <v>0</v>
      </c>
      <c r="AB15" s="160">
        <f t="shared" si="26"/>
        <v>0</v>
      </c>
      <c r="AD15" s="192">
        <f t="shared" si="8"/>
        <v>0</v>
      </c>
      <c r="AE15" s="237" t="e">
        <f t="shared" si="27"/>
        <v>#DIV/0!</v>
      </c>
      <c r="AF15" s="237" t="e">
        <f t="shared" si="28"/>
        <v>#DIV/0!</v>
      </c>
      <c r="AG15" s="237" t="e">
        <f t="shared" si="29"/>
        <v>#DIV/0!</v>
      </c>
      <c r="AH15" s="250" t="e">
        <f t="shared" si="30"/>
        <v>#DIV/0!</v>
      </c>
    </row>
    <row r="16" spans="1:34" s="33" customFormat="1" x14ac:dyDescent="0.25">
      <c r="A16" s="158">
        <v>46</v>
      </c>
      <c r="B16" s="151"/>
      <c r="C16" s="159">
        <f t="shared" si="19"/>
        <v>44147</v>
      </c>
      <c r="D16" s="161" t="s">
        <v>41</v>
      </c>
      <c r="E16" s="159">
        <f t="shared" si="31"/>
        <v>44153</v>
      </c>
      <c r="F16" s="162"/>
      <c r="G16" s="263"/>
      <c r="H16" s="263"/>
      <c r="I16" s="266"/>
      <c r="J16" s="266"/>
      <c r="K16" s="266"/>
      <c r="L16" s="266"/>
      <c r="M16" s="263">
        <f t="shared" si="21"/>
        <v>0</v>
      </c>
      <c r="N16" s="263">
        <f t="shared" si="22"/>
        <v>0</v>
      </c>
      <c r="O16" s="165"/>
      <c r="P16" s="266"/>
      <c r="Q16" s="266"/>
      <c r="R16" s="266"/>
      <c r="S16" s="266"/>
      <c r="T16" s="263">
        <f t="shared" si="23"/>
        <v>0</v>
      </c>
      <c r="U16" s="263">
        <f t="shared" si="24"/>
        <v>0</v>
      </c>
      <c r="V16" s="165"/>
      <c r="W16" s="266"/>
      <c r="X16" s="266"/>
      <c r="Y16" s="266"/>
      <c r="Z16" s="266"/>
      <c r="AA16" s="267">
        <f t="shared" si="25"/>
        <v>0</v>
      </c>
      <c r="AB16" s="267">
        <f t="shared" si="26"/>
        <v>0</v>
      </c>
      <c r="AD16" s="192">
        <f t="shared" si="8"/>
        <v>0</v>
      </c>
      <c r="AE16" s="237" t="e">
        <f t="shared" si="27"/>
        <v>#DIV/0!</v>
      </c>
      <c r="AF16" s="237" t="e">
        <f t="shared" si="28"/>
        <v>#DIV/0!</v>
      </c>
      <c r="AG16" s="237" t="e">
        <f t="shared" si="29"/>
        <v>#DIV/0!</v>
      </c>
      <c r="AH16" s="250" t="e">
        <f t="shared" si="30"/>
        <v>#DIV/0!</v>
      </c>
    </row>
    <row r="17" spans="1:34" s="33" customFormat="1" ht="3" customHeight="1" x14ac:dyDescent="0.25">
      <c r="A17" s="162"/>
      <c r="B17" s="162"/>
      <c r="C17" s="159"/>
      <c r="D17" s="161"/>
      <c r="E17" s="159"/>
      <c r="F17" s="162"/>
      <c r="G17" s="268"/>
      <c r="H17" s="268"/>
      <c r="I17" s="268"/>
      <c r="J17" s="268"/>
      <c r="K17" s="268"/>
      <c r="L17" s="268"/>
      <c r="M17" s="268"/>
      <c r="N17" s="268"/>
      <c r="O17" s="269"/>
      <c r="P17" s="268"/>
      <c r="Q17" s="268"/>
      <c r="R17" s="268"/>
      <c r="S17" s="268"/>
      <c r="T17" s="268"/>
      <c r="U17" s="268"/>
      <c r="V17" s="269"/>
      <c r="W17" s="268"/>
      <c r="X17" s="268"/>
      <c r="Y17" s="268"/>
      <c r="Z17" s="268"/>
      <c r="AA17" s="268"/>
      <c r="AB17" s="268"/>
      <c r="AD17" s="192"/>
      <c r="AE17" s="252"/>
      <c r="AF17" s="252"/>
      <c r="AG17" s="252"/>
      <c r="AH17" s="265"/>
    </row>
    <row r="18" spans="1:34" s="33" customFormat="1" x14ac:dyDescent="0.25">
      <c r="A18" s="162"/>
      <c r="B18" s="162"/>
      <c r="C18" s="159"/>
      <c r="D18" s="161"/>
      <c r="E18" s="163" t="s">
        <v>143</v>
      </c>
      <c r="F18" s="162"/>
      <c r="G18" s="164">
        <f>SUM(G5:G17)</f>
        <v>0</v>
      </c>
      <c r="H18" s="164"/>
      <c r="I18" s="164">
        <f t="shared" ref="I18:N18" si="32">SUM(I5:I17)</f>
        <v>0</v>
      </c>
      <c r="J18" s="164">
        <f t="shared" si="32"/>
        <v>0</v>
      </c>
      <c r="K18" s="164">
        <f t="shared" si="32"/>
        <v>0</v>
      </c>
      <c r="L18" s="164">
        <f t="shared" si="32"/>
        <v>0</v>
      </c>
      <c r="M18" s="164">
        <f t="shared" si="32"/>
        <v>0</v>
      </c>
      <c r="N18" s="164">
        <f t="shared" si="32"/>
        <v>0</v>
      </c>
      <c r="O18" s="164"/>
      <c r="P18" s="164">
        <f t="shared" ref="P18:U18" si="33">SUM(P5:P17)</f>
        <v>0</v>
      </c>
      <c r="Q18" s="164">
        <f t="shared" si="33"/>
        <v>0</v>
      </c>
      <c r="R18" s="164">
        <f t="shared" si="33"/>
        <v>0</v>
      </c>
      <c r="S18" s="164">
        <f t="shared" si="33"/>
        <v>0</v>
      </c>
      <c r="T18" s="164">
        <f t="shared" si="33"/>
        <v>0</v>
      </c>
      <c r="U18" s="164">
        <f t="shared" si="33"/>
        <v>0</v>
      </c>
      <c r="V18" s="164"/>
      <c r="W18" s="164">
        <f t="shared" ref="W18:AB18" si="34">SUM(W5:W17)</f>
        <v>0</v>
      </c>
      <c r="X18" s="164">
        <f t="shared" si="34"/>
        <v>0</v>
      </c>
      <c r="Y18" s="164">
        <f t="shared" si="34"/>
        <v>0</v>
      </c>
      <c r="Z18" s="164">
        <f t="shared" si="34"/>
        <v>0</v>
      </c>
      <c r="AA18" s="164">
        <f t="shared" si="34"/>
        <v>0</v>
      </c>
      <c r="AB18" s="164">
        <f t="shared" si="34"/>
        <v>0</v>
      </c>
      <c r="AD18" s="192">
        <f t="shared" si="8"/>
        <v>0</v>
      </c>
      <c r="AE18" s="237" t="e">
        <f t="shared" si="27"/>
        <v>#DIV/0!</v>
      </c>
      <c r="AF18" s="237" t="e">
        <f t="shared" si="28"/>
        <v>#DIV/0!</v>
      </c>
      <c r="AG18" s="237" t="e">
        <f t="shared" si="29"/>
        <v>#DIV/0!</v>
      </c>
      <c r="AH18" s="250" t="e">
        <f t="shared" si="30"/>
        <v>#DIV/0!</v>
      </c>
    </row>
    <row r="19" spans="1:34" s="33" customFormat="1" ht="15.6" x14ac:dyDescent="0.25">
      <c r="A19" s="128" t="s">
        <v>136</v>
      </c>
      <c r="B19" s="5"/>
      <c r="C19" s="168"/>
      <c r="D19" s="169"/>
      <c r="E19" s="168"/>
      <c r="F19" s="5"/>
      <c r="G19" s="37">
        <v>37</v>
      </c>
      <c r="H19" s="37"/>
      <c r="I19" s="37">
        <v>553</v>
      </c>
      <c r="J19" s="37">
        <v>12</v>
      </c>
      <c r="K19" s="37">
        <v>2814</v>
      </c>
      <c r="L19" s="37">
        <v>483</v>
      </c>
      <c r="M19" s="37">
        <v>3367</v>
      </c>
      <c r="N19" s="37">
        <v>495</v>
      </c>
      <c r="O19" s="32"/>
      <c r="P19" s="37">
        <v>29</v>
      </c>
      <c r="Q19" s="37">
        <v>26</v>
      </c>
      <c r="R19" s="37">
        <v>167</v>
      </c>
      <c r="S19" s="37">
        <v>154</v>
      </c>
      <c r="T19" s="37">
        <v>196</v>
      </c>
      <c r="U19" s="37">
        <v>180</v>
      </c>
      <c r="V19" s="32"/>
      <c r="W19" s="37">
        <v>6</v>
      </c>
      <c r="X19" s="37">
        <v>3</v>
      </c>
      <c r="Y19" s="37">
        <v>331</v>
      </c>
      <c r="Z19" s="37">
        <v>182</v>
      </c>
      <c r="AA19" s="37">
        <v>337</v>
      </c>
      <c r="AB19" s="37">
        <v>185</v>
      </c>
      <c r="AD19" s="218">
        <f t="shared" ref="AD19:AD25" si="35">SUM(AA19,T19,M19)</f>
        <v>3900</v>
      </c>
      <c r="AH19" s="250">
        <f t="shared" si="9"/>
        <v>105.4054054054054</v>
      </c>
    </row>
    <row r="20" spans="1:34" s="33" customFormat="1" ht="15.6" x14ac:dyDescent="0.25">
      <c r="A20" s="128" t="s">
        <v>126</v>
      </c>
      <c r="B20" s="5"/>
      <c r="C20" s="168"/>
      <c r="D20" s="169"/>
      <c r="E20" s="168"/>
      <c r="F20" s="5"/>
      <c r="G20" s="37">
        <v>49</v>
      </c>
      <c r="H20" s="37"/>
      <c r="I20" s="37">
        <v>43</v>
      </c>
      <c r="J20" s="37">
        <v>6</v>
      </c>
      <c r="K20" s="37">
        <v>101</v>
      </c>
      <c r="L20" s="37">
        <v>15</v>
      </c>
      <c r="M20" s="37">
        <v>144</v>
      </c>
      <c r="N20" s="37">
        <v>21</v>
      </c>
      <c r="O20" s="32"/>
      <c r="P20" s="37">
        <v>39</v>
      </c>
      <c r="Q20" s="37">
        <v>38</v>
      </c>
      <c r="R20" s="37">
        <v>32</v>
      </c>
      <c r="S20" s="37">
        <v>27</v>
      </c>
      <c r="T20" s="37">
        <v>71</v>
      </c>
      <c r="U20" s="37">
        <v>65</v>
      </c>
      <c r="V20" s="32"/>
      <c r="W20" s="37">
        <v>14</v>
      </c>
      <c r="X20" s="37">
        <v>9</v>
      </c>
      <c r="Y20" s="37">
        <v>211</v>
      </c>
      <c r="Z20" s="37">
        <v>89</v>
      </c>
      <c r="AA20" s="37">
        <v>225</v>
      </c>
      <c r="AB20" s="37">
        <v>98</v>
      </c>
      <c r="AD20" s="218">
        <f t="shared" si="35"/>
        <v>440</v>
      </c>
      <c r="AH20" s="250">
        <f t="shared" si="9"/>
        <v>8.9795918367346932</v>
      </c>
    </row>
    <row r="21" spans="1:34" s="33" customFormat="1" ht="15.6" x14ac:dyDescent="0.25">
      <c r="A21" s="128" t="s">
        <v>113</v>
      </c>
      <c r="B21" s="5"/>
      <c r="C21" s="168"/>
      <c r="D21" s="169"/>
      <c r="E21" s="168"/>
      <c r="F21" s="5"/>
      <c r="G21" s="37">
        <v>61</v>
      </c>
      <c r="H21" s="37"/>
      <c r="I21" s="37">
        <v>705</v>
      </c>
      <c r="J21" s="37">
        <v>33</v>
      </c>
      <c r="K21" s="37">
        <v>885</v>
      </c>
      <c r="L21" s="37">
        <v>124</v>
      </c>
      <c r="M21" s="37">
        <v>1589</v>
      </c>
      <c r="N21" s="37">
        <v>157</v>
      </c>
      <c r="O21" s="32"/>
      <c r="P21" s="37">
        <v>14</v>
      </c>
      <c r="Q21" s="37">
        <v>12</v>
      </c>
      <c r="R21" s="37">
        <v>139</v>
      </c>
      <c r="S21" s="37">
        <v>122</v>
      </c>
      <c r="T21" s="37">
        <v>153</v>
      </c>
      <c r="U21" s="37">
        <v>134</v>
      </c>
      <c r="V21" s="32"/>
      <c r="W21" s="37">
        <v>17</v>
      </c>
      <c r="X21" s="37">
        <v>11</v>
      </c>
      <c r="Y21" s="37">
        <v>703</v>
      </c>
      <c r="Z21" s="37">
        <v>168</v>
      </c>
      <c r="AA21" s="37">
        <v>717</v>
      </c>
      <c r="AB21" s="37">
        <v>179</v>
      </c>
      <c r="AD21" s="218">
        <f t="shared" si="35"/>
        <v>2459</v>
      </c>
      <c r="AH21" s="250">
        <f t="shared" si="9"/>
        <v>40.311475409836063</v>
      </c>
    </row>
    <row r="22" spans="1:34" s="33" customFormat="1" ht="15.6" x14ac:dyDescent="0.25">
      <c r="A22" s="128" t="s">
        <v>103</v>
      </c>
      <c r="B22" s="5"/>
      <c r="C22" s="168"/>
      <c r="D22" s="169"/>
      <c r="E22" s="168"/>
      <c r="F22" s="5"/>
      <c r="G22" s="37">
        <v>58</v>
      </c>
      <c r="H22" s="37"/>
      <c r="I22" s="37">
        <v>251</v>
      </c>
      <c r="J22" s="37">
        <v>5</v>
      </c>
      <c r="K22" s="37">
        <v>1341</v>
      </c>
      <c r="L22" s="37">
        <v>204</v>
      </c>
      <c r="M22" s="37">
        <f>I22+K22</f>
        <v>1592</v>
      </c>
      <c r="N22" s="37">
        <f>J22+L22</f>
        <v>209</v>
      </c>
      <c r="O22" s="32"/>
      <c r="P22" s="37">
        <v>48</v>
      </c>
      <c r="Q22" s="37">
        <v>46</v>
      </c>
      <c r="R22" s="37">
        <v>25</v>
      </c>
      <c r="S22" s="37">
        <v>24</v>
      </c>
      <c r="T22" s="37">
        <v>73</v>
      </c>
      <c r="U22" s="37">
        <v>70</v>
      </c>
      <c r="V22" s="32"/>
      <c r="W22" s="37">
        <v>22</v>
      </c>
      <c r="X22" s="37">
        <v>8</v>
      </c>
      <c r="Y22" s="37">
        <v>510</v>
      </c>
      <c r="Z22" s="37">
        <v>306</v>
      </c>
      <c r="AA22" s="37">
        <v>532</v>
      </c>
      <c r="AB22" s="37">
        <v>314</v>
      </c>
      <c r="AD22" s="218">
        <f t="shared" si="35"/>
        <v>2197</v>
      </c>
      <c r="AH22" s="250">
        <f t="shared" si="9"/>
        <v>37.879310344827587</v>
      </c>
    </row>
    <row r="23" spans="1:34" s="33" customFormat="1" ht="15.6" x14ac:dyDescent="0.25">
      <c r="A23" s="128" t="s">
        <v>81</v>
      </c>
      <c r="B23" s="5"/>
      <c r="C23" s="168"/>
      <c r="D23" s="169"/>
      <c r="E23" s="168"/>
      <c r="F23" s="5"/>
      <c r="G23" s="37">
        <v>49</v>
      </c>
      <c r="H23" s="37"/>
      <c r="I23" s="37">
        <v>865</v>
      </c>
      <c r="J23" s="37">
        <v>97</v>
      </c>
      <c r="K23" s="37">
        <v>1030</v>
      </c>
      <c r="L23" s="37">
        <v>122</v>
      </c>
      <c r="M23" s="37">
        <v>1895</v>
      </c>
      <c r="N23" s="37">
        <v>219</v>
      </c>
      <c r="O23" s="32"/>
      <c r="P23" s="37">
        <v>36</v>
      </c>
      <c r="Q23" s="37">
        <v>33</v>
      </c>
      <c r="R23" s="37">
        <v>30</v>
      </c>
      <c r="S23" s="37">
        <v>26</v>
      </c>
      <c r="T23" s="37">
        <v>66</v>
      </c>
      <c r="U23" s="37">
        <v>59</v>
      </c>
      <c r="V23" s="32"/>
      <c r="W23" s="37">
        <v>57</v>
      </c>
      <c r="X23" s="37">
        <v>39</v>
      </c>
      <c r="Y23" s="37">
        <v>689</v>
      </c>
      <c r="Z23" s="37">
        <v>451</v>
      </c>
      <c r="AA23" s="37">
        <v>746</v>
      </c>
      <c r="AB23" s="37">
        <v>490</v>
      </c>
      <c r="AD23" s="218">
        <f t="shared" si="35"/>
        <v>2707</v>
      </c>
      <c r="AH23" s="250">
        <f t="shared" si="9"/>
        <v>55.244897959183675</v>
      </c>
    </row>
    <row r="24" spans="1:34" s="33" customFormat="1" ht="15.6" x14ac:dyDescent="0.25">
      <c r="A24" s="128" t="s">
        <v>88</v>
      </c>
      <c r="B24" s="163"/>
      <c r="C24" s="163"/>
      <c r="D24" s="163"/>
      <c r="E24" s="168"/>
      <c r="F24" s="5"/>
      <c r="G24" s="37">
        <v>34</v>
      </c>
      <c r="H24" s="37"/>
      <c r="I24" s="37">
        <v>76</v>
      </c>
      <c r="J24" s="37">
        <v>8</v>
      </c>
      <c r="K24" s="37">
        <v>383</v>
      </c>
      <c r="L24" s="37">
        <v>23</v>
      </c>
      <c r="M24" s="37">
        <v>459</v>
      </c>
      <c r="N24" s="37">
        <v>31</v>
      </c>
      <c r="O24" s="32"/>
      <c r="P24" s="37">
        <v>2</v>
      </c>
      <c r="Q24" s="37">
        <v>2</v>
      </c>
      <c r="R24" s="37">
        <v>1</v>
      </c>
      <c r="S24" s="37">
        <v>1</v>
      </c>
      <c r="T24" s="37">
        <v>3</v>
      </c>
      <c r="U24" s="37">
        <v>3</v>
      </c>
      <c r="V24" s="32"/>
      <c r="W24" s="37">
        <v>45</v>
      </c>
      <c r="X24" s="37">
        <v>24</v>
      </c>
      <c r="Y24" s="37">
        <v>519</v>
      </c>
      <c r="Z24" s="37">
        <v>288</v>
      </c>
      <c r="AA24" s="37">
        <v>563</v>
      </c>
      <c r="AB24" s="37">
        <v>312</v>
      </c>
      <c r="AD24" s="218">
        <f t="shared" si="35"/>
        <v>1025</v>
      </c>
      <c r="AH24" s="250">
        <f t="shared" si="9"/>
        <v>30.147058823529413</v>
      </c>
    </row>
    <row r="25" spans="1:34" s="33" customFormat="1" ht="15.6" x14ac:dyDescent="0.25">
      <c r="A25" s="128" t="s">
        <v>89</v>
      </c>
      <c r="B25" s="163"/>
      <c r="C25" s="163"/>
      <c r="D25" s="163"/>
      <c r="E25" s="163"/>
      <c r="F25" s="154"/>
      <c r="G25" s="164">
        <v>67</v>
      </c>
      <c r="H25" s="164"/>
      <c r="I25" s="164">
        <v>191</v>
      </c>
      <c r="J25" s="164">
        <v>9</v>
      </c>
      <c r="K25" s="164">
        <v>684</v>
      </c>
      <c r="L25" s="164">
        <v>83</v>
      </c>
      <c r="M25" s="164">
        <v>875</v>
      </c>
      <c r="N25" s="164">
        <v>92</v>
      </c>
      <c r="O25" s="264"/>
      <c r="P25" s="164">
        <v>100</v>
      </c>
      <c r="Q25" s="164">
        <v>93</v>
      </c>
      <c r="R25" s="164">
        <v>394</v>
      </c>
      <c r="S25" s="164">
        <v>314</v>
      </c>
      <c r="T25" s="164">
        <v>494</v>
      </c>
      <c r="U25" s="164">
        <v>407</v>
      </c>
      <c r="V25" s="264"/>
      <c r="W25" s="164">
        <v>65</v>
      </c>
      <c r="X25" s="164">
        <v>60</v>
      </c>
      <c r="Y25" s="164">
        <v>1215</v>
      </c>
      <c r="Z25" s="164">
        <v>948</v>
      </c>
      <c r="AA25" s="164">
        <v>1280</v>
      </c>
      <c r="AB25" s="164">
        <v>1008</v>
      </c>
      <c r="AD25" s="218">
        <f t="shared" si="35"/>
        <v>2649</v>
      </c>
      <c r="AH25" s="250">
        <f t="shared" si="9"/>
        <v>39.537313432835823</v>
      </c>
    </row>
    <row r="26" spans="1:34" s="33" customFormat="1" x14ac:dyDescent="0.25">
      <c r="A26" s="128"/>
      <c r="B26" s="163"/>
      <c r="C26" s="163"/>
      <c r="D26" s="163"/>
      <c r="E26" s="163" t="s">
        <v>141</v>
      </c>
      <c r="F26" s="154"/>
      <c r="G26" s="37">
        <f>AVERAGE(G19:G25)</f>
        <v>50.714285714285715</v>
      </c>
      <c r="H26" s="37"/>
      <c r="I26" s="37">
        <f t="shared" ref="I26:AB26" si="36">AVERAGE(I19:I25)</f>
        <v>383.42857142857144</v>
      </c>
      <c r="J26" s="37">
        <f t="shared" si="36"/>
        <v>24.285714285714285</v>
      </c>
      <c r="K26" s="37">
        <f t="shared" si="36"/>
        <v>1034</v>
      </c>
      <c r="L26" s="37">
        <f t="shared" si="36"/>
        <v>150.57142857142858</v>
      </c>
      <c r="M26" s="37">
        <f t="shared" si="36"/>
        <v>1417.2857142857142</v>
      </c>
      <c r="N26" s="37">
        <f t="shared" si="36"/>
        <v>174.85714285714286</v>
      </c>
      <c r="O26" s="37"/>
      <c r="P26" s="37">
        <f t="shared" si="36"/>
        <v>38.285714285714285</v>
      </c>
      <c r="Q26" s="37">
        <f t="shared" si="36"/>
        <v>35.714285714285715</v>
      </c>
      <c r="R26" s="37">
        <f t="shared" si="36"/>
        <v>112.57142857142857</v>
      </c>
      <c r="S26" s="37">
        <f t="shared" si="36"/>
        <v>95.428571428571431</v>
      </c>
      <c r="T26" s="37">
        <f t="shared" si="36"/>
        <v>150.85714285714286</v>
      </c>
      <c r="U26" s="37">
        <f t="shared" si="36"/>
        <v>131.14285714285714</v>
      </c>
      <c r="V26" s="37"/>
      <c r="W26" s="37">
        <f t="shared" si="36"/>
        <v>32.285714285714285</v>
      </c>
      <c r="X26" s="37">
        <f t="shared" si="36"/>
        <v>22</v>
      </c>
      <c r="Y26" s="37">
        <f t="shared" si="36"/>
        <v>596.85714285714289</v>
      </c>
      <c r="Z26" s="37">
        <f t="shared" si="36"/>
        <v>347.42857142857144</v>
      </c>
      <c r="AA26" s="37">
        <f t="shared" si="36"/>
        <v>628.57142857142856</v>
      </c>
      <c r="AB26" s="37">
        <f t="shared" si="36"/>
        <v>369.42857142857144</v>
      </c>
      <c r="AD26" s="218"/>
      <c r="AH26" s="250"/>
    </row>
    <row r="27" spans="1:34" s="33" customFormat="1" x14ac:dyDescent="0.25">
      <c r="A27" s="162" t="s">
        <v>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5"/>
      <c r="W27" s="162"/>
      <c r="X27" s="162"/>
      <c r="Y27" s="162"/>
      <c r="Z27" s="162"/>
      <c r="AA27" s="162"/>
      <c r="AB27" s="162"/>
      <c r="AH27" s="192">
        <f>AVERAGE(AH19:AH25)</f>
        <v>45.357864744621807</v>
      </c>
    </row>
    <row r="28" spans="1:34" s="33" customFormat="1" x14ac:dyDescent="0.25">
      <c r="A28" s="170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34" s="33" customFormat="1" x14ac:dyDescent="0.25">
      <c r="A29" s="171" t="s">
        <v>105</v>
      </c>
      <c r="D29" s="170"/>
      <c r="E29" s="17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s="33" customFormat="1" x14ac:dyDescent="0.25">
      <c r="A30" s="170" t="s">
        <v>38</v>
      </c>
      <c r="B30" s="170"/>
      <c r="C30" s="170"/>
      <c r="D30" s="170"/>
      <c r="E30" s="170"/>
      <c r="AA30" s="172"/>
    </row>
    <row r="31" spans="1:34" s="33" customFormat="1" x14ac:dyDescent="0.25">
      <c r="A31" s="133" t="s">
        <v>107</v>
      </c>
      <c r="B31" s="170"/>
      <c r="C31" s="170"/>
      <c r="D31" s="170"/>
      <c r="E31" s="170"/>
    </row>
    <row r="32" spans="1:34" x14ac:dyDescent="0.25">
      <c r="A32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I15" sqref="I15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82" t="s">
        <v>19</v>
      </c>
      <c r="V2" s="282"/>
      <c r="W2" s="175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/>
      <c r="H5" s="37"/>
      <c r="I5" s="37"/>
      <c r="J5" s="37"/>
      <c r="K5" s="24">
        <f t="shared" ref="K5:L9" si="0">G5+I5</f>
        <v>0</v>
      </c>
      <c r="L5" s="24">
        <f t="shared" si="0"/>
        <v>0</v>
      </c>
      <c r="M5" s="178"/>
      <c r="N5" s="37"/>
      <c r="O5" s="37"/>
      <c r="P5" s="37"/>
      <c r="Q5" s="37"/>
      <c r="R5" s="46">
        <v>0</v>
      </c>
      <c r="S5" s="24">
        <f t="shared" ref="S5:S8" si="1">O5+Q5</f>
        <v>0</v>
      </c>
      <c r="T5" s="37"/>
      <c r="U5" s="37"/>
      <c r="V5" s="37"/>
      <c r="W5" s="32"/>
      <c r="X5" s="206">
        <f>U5+R5+K5</f>
        <v>0</v>
      </c>
      <c r="Z5" s="237" t="e">
        <f>L5/K5</f>
        <v>#DIV/0!</v>
      </c>
      <c r="AA5" s="237" t="e">
        <f t="shared" ref="AA5:AB5" si="2">M5/L5</f>
        <v>#DIV/0!</v>
      </c>
      <c r="AB5" s="237" t="e">
        <f t="shared" si="2"/>
        <v>#DIV/0!</v>
      </c>
    </row>
    <row r="6" spans="1:28" s="33" customFormat="1" x14ac:dyDescent="0.25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5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5">
      <c r="A11" s="179" t="s">
        <v>145</v>
      </c>
      <c r="B11" s="179"/>
      <c r="C11" s="179"/>
      <c r="D11" s="179"/>
      <c r="E11" s="179"/>
      <c r="F11" s="179"/>
      <c r="G11" s="37">
        <f t="shared" ref="G11:L11" si="12">SUM(G5:G10)</f>
        <v>0</v>
      </c>
      <c r="H11" s="37">
        <f t="shared" si="12"/>
        <v>0</v>
      </c>
      <c r="I11" s="37">
        <f t="shared" si="12"/>
        <v>0</v>
      </c>
      <c r="J11" s="37">
        <f t="shared" si="12"/>
        <v>0</v>
      </c>
      <c r="K11" s="37">
        <f t="shared" si="12"/>
        <v>0</v>
      </c>
      <c r="L11" s="37">
        <f t="shared" si="12"/>
        <v>0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 t="e">
        <f t="shared" si="6"/>
        <v>#DIV/0!</v>
      </c>
      <c r="AA11" s="237" t="e">
        <f t="shared" si="7"/>
        <v>#DIV/0!</v>
      </c>
      <c r="AB11" s="237" t="e">
        <f t="shared" si="8"/>
        <v>#DIV/0!</v>
      </c>
    </row>
    <row r="12" spans="1:28" s="33" customFormat="1" ht="13.8" thickBot="1" x14ac:dyDescent="0.3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8" thickTop="1" x14ac:dyDescent="0.25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13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5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5.6" x14ac:dyDescent="0.25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5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5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5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5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5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5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5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5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5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5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5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5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5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5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5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5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5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5">
      <c r="A33" s="73" t="s">
        <v>144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5">
      <c r="A34" s="188" t="s">
        <v>143</v>
      </c>
      <c r="B34" s="188"/>
      <c r="C34" s="188"/>
      <c r="D34" s="188"/>
      <c r="E34" s="188"/>
      <c r="F34" s="188"/>
      <c r="G34" s="166">
        <f t="shared" ref="G34:L34" si="24">G11+G33</f>
        <v>0</v>
      </c>
      <c r="H34" s="166">
        <f t="shared" si="24"/>
        <v>0</v>
      </c>
      <c r="I34" s="166">
        <f t="shared" si="24"/>
        <v>0</v>
      </c>
      <c r="J34" s="166">
        <f t="shared" si="24"/>
        <v>0</v>
      </c>
      <c r="K34" s="166">
        <f t="shared" si="24"/>
        <v>0</v>
      </c>
      <c r="L34" s="166">
        <f t="shared" si="24"/>
        <v>0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0</v>
      </c>
      <c r="V34" s="166">
        <f t="shared" si="25"/>
        <v>0</v>
      </c>
      <c r="W34" s="167"/>
      <c r="X34" s="240">
        <f>SUM(X5:X33)</f>
        <v>0</v>
      </c>
      <c r="Z34" s="254" t="e">
        <f t="shared" ref="Z34" si="26">L34/K34</f>
        <v>#DIV/0!</v>
      </c>
      <c r="AA34" s="254" t="e">
        <f t="shared" ref="AA34" si="27">S34/R34</f>
        <v>#DIV/0!</v>
      </c>
      <c r="AB34" s="255" t="e">
        <f t="shared" ref="AB34" si="28">V34/U34</f>
        <v>#DIV/0!</v>
      </c>
    </row>
    <row r="35" spans="1:28" x14ac:dyDescent="0.25">
      <c r="A35"/>
      <c r="B35"/>
      <c r="C35"/>
      <c r="D35"/>
      <c r="E35"/>
    </row>
    <row r="36" spans="1:28" s="33" customFormat="1" ht="15.6" x14ac:dyDescent="0.25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5.6" x14ac:dyDescent="0.25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5.6" x14ac:dyDescent="0.25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5.6" x14ac:dyDescent="0.25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5.6" x14ac:dyDescent="0.25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5.6" x14ac:dyDescent="0.25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5.6" x14ac:dyDescent="0.25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5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5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5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5">
      <c r="A46" s="171" t="s">
        <v>38</v>
      </c>
      <c r="B46" s="171"/>
      <c r="C46" s="171"/>
      <c r="D46" s="171"/>
      <c r="E46" s="171"/>
    </row>
    <row r="47" spans="1:28" s="33" customFormat="1" x14ac:dyDescent="0.25">
      <c r="A47" s="173" t="s">
        <v>108</v>
      </c>
      <c r="B47" s="171"/>
      <c r="C47" s="171"/>
      <c r="D47" s="171"/>
      <c r="E47" s="171"/>
    </row>
    <row r="48" spans="1:28" s="33" customFormat="1" x14ac:dyDescent="0.25">
      <c r="A48" s="171" t="s">
        <v>148</v>
      </c>
      <c r="B48" s="171"/>
      <c r="C48" s="171"/>
      <c r="D48" s="171"/>
      <c r="E48" s="171"/>
    </row>
    <row r="49" spans="1:16" s="33" customFormat="1" x14ac:dyDescent="0.25">
      <c r="A49" s="133" t="s">
        <v>93</v>
      </c>
      <c r="B49" s="171"/>
      <c r="C49" s="171"/>
      <c r="D49" s="171"/>
      <c r="E49" s="171"/>
    </row>
    <row r="50" spans="1:16" x14ac:dyDescent="0.25">
      <c r="A50" s="133" t="s">
        <v>147</v>
      </c>
    </row>
    <row r="54" spans="1:16" x14ac:dyDescent="0.25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35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5" t="s">
        <v>44</v>
      </c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60"/>
      <c r="R2" s="285" t="s">
        <v>44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60"/>
      <c r="AD2" s="285" t="s">
        <v>44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60"/>
      <c r="AP2" s="285" t="s">
        <v>44</v>
      </c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86">
        <v>2019</v>
      </c>
      <c r="BO3" s="286"/>
      <c r="BP3" s="286"/>
      <c r="BR3" s="286">
        <v>2020</v>
      </c>
      <c r="BS3" s="286"/>
      <c r="BT3" s="286"/>
      <c r="BV3" s="286">
        <v>2021</v>
      </c>
      <c r="BW3" s="286"/>
      <c r="BX3" s="286"/>
      <c r="BY3" s="286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71">
        <f>D5-6</f>
        <v>44709</v>
      </c>
      <c r="C5" s="60"/>
      <c r="D5" s="271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70"/>
      <c r="BK5" s="270"/>
      <c r="BL5" s="270"/>
      <c r="BN5" s="270"/>
      <c r="BO5" s="270"/>
      <c r="BP5" s="270"/>
      <c r="BR5" s="270"/>
      <c r="BS5" s="270"/>
      <c r="BT5" s="270"/>
      <c r="BV5" s="270"/>
      <c r="BW5" s="270"/>
      <c r="BX5" s="270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3">
        <v>1</v>
      </c>
      <c r="BS6" s="243"/>
      <c r="BT6" s="243"/>
      <c r="BV6" s="208">
        <v>12</v>
      </c>
      <c r="BW6" s="208">
        <v>0</v>
      </c>
      <c r="BX6" s="208">
        <v>0</v>
      </c>
      <c r="BY6" s="208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3">
        <v>2</v>
      </c>
      <c r="BS7" s="243"/>
      <c r="BT7" s="243"/>
      <c r="BV7" s="208">
        <v>44</v>
      </c>
      <c r="BW7" s="208">
        <v>0</v>
      </c>
      <c r="BX7" s="208">
        <v>1</v>
      </c>
      <c r="BY7" s="208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3">
        <v>21</v>
      </c>
      <c r="BS8" s="243">
        <v>3</v>
      </c>
      <c r="BT8" s="243">
        <v>6</v>
      </c>
      <c r="BV8" s="208">
        <v>418</v>
      </c>
      <c r="BW8" s="208">
        <v>0</v>
      </c>
      <c r="BX8" s="208">
        <v>7</v>
      </c>
      <c r="BY8" s="208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3">
        <v>120</v>
      </c>
      <c r="BS9" s="243">
        <v>5</v>
      </c>
      <c r="BT9" s="243">
        <v>18</v>
      </c>
      <c r="BV9" s="208">
        <v>539</v>
      </c>
      <c r="BW9" s="208">
        <v>0</v>
      </c>
      <c r="BX9" s="208">
        <v>33</v>
      </c>
      <c r="BY9" s="208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3">
        <v>169</v>
      </c>
      <c r="BS10" s="243">
        <v>5</v>
      </c>
      <c r="BT10" s="243">
        <v>27</v>
      </c>
      <c r="BV10" s="208">
        <v>557</v>
      </c>
      <c r="BW10" s="208">
        <v>0</v>
      </c>
      <c r="BX10" s="208">
        <v>42</v>
      </c>
      <c r="BY10" s="208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3">
        <v>209</v>
      </c>
      <c r="BS11" s="243">
        <v>11</v>
      </c>
      <c r="BT11" s="243">
        <v>33</v>
      </c>
      <c r="BV11" s="208">
        <v>577</v>
      </c>
      <c r="BW11" s="208">
        <v>0</v>
      </c>
      <c r="BX11" s="208">
        <v>44</v>
      </c>
      <c r="BY11" s="208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3">
        <v>246</v>
      </c>
      <c r="BS12" s="243">
        <v>12</v>
      </c>
      <c r="BT12" s="243">
        <v>45</v>
      </c>
      <c r="BV12" s="208">
        <v>633</v>
      </c>
      <c r="BW12" s="208">
        <v>0</v>
      </c>
      <c r="BX12" s="208">
        <v>46</v>
      </c>
      <c r="BY12" s="208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3">
        <v>256</v>
      </c>
      <c r="BS13" s="243">
        <v>13</v>
      </c>
      <c r="BT13" s="243">
        <v>51</v>
      </c>
      <c r="BV13" s="208">
        <v>961</v>
      </c>
      <c r="BW13" s="208">
        <v>0</v>
      </c>
      <c r="BX13" s="208">
        <v>59</v>
      </c>
      <c r="BY13" s="208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3">
        <v>261</v>
      </c>
      <c r="BS14" s="243">
        <v>13</v>
      </c>
      <c r="BT14" s="243">
        <v>52</v>
      </c>
      <c r="BV14" s="208">
        <v>1040</v>
      </c>
      <c r="BW14" s="208">
        <v>0</v>
      </c>
      <c r="BX14" s="208">
        <v>70</v>
      </c>
      <c r="BY14" s="208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3">
        <v>303</v>
      </c>
      <c r="BS15" s="243">
        <v>13</v>
      </c>
      <c r="BT15" s="243">
        <v>54</v>
      </c>
      <c r="BV15" s="208">
        <v>1040</v>
      </c>
      <c r="BW15" s="208">
        <v>0</v>
      </c>
      <c r="BX15" s="208">
        <v>70</v>
      </c>
      <c r="BY15" s="208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3">
        <v>320</v>
      </c>
      <c r="BS16" s="243">
        <v>13</v>
      </c>
      <c r="BT16" s="243">
        <v>56</v>
      </c>
      <c r="BV16" s="208">
        <v>1040</v>
      </c>
      <c r="BW16" s="208">
        <v>0</v>
      </c>
      <c r="BX16" s="208">
        <v>70</v>
      </c>
      <c r="BY16" s="208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3">
        <v>332</v>
      </c>
      <c r="BS17" s="243">
        <v>13</v>
      </c>
      <c r="BT17" s="243">
        <v>58</v>
      </c>
      <c r="BV17" s="208">
        <v>1040</v>
      </c>
      <c r="BW17" s="208">
        <v>0</v>
      </c>
      <c r="BX17" s="208">
        <v>70</v>
      </c>
      <c r="BY17" s="208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3" t="s">
        <v>65</v>
      </c>
      <c r="AY18" s="283"/>
      <c r="AZ18" s="283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3">
        <v>345</v>
      </c>
      <c r="BS18" s="243">
        <v>13</v>
      </c>
      <c r="BT18" s="243">
        <v>58</v>
      </c>
      <c r="BV18" s="208">
        <v>1070</v>
      </c>
      <c r="BW18" s="208">
        <v>0</v>
      </c>
      <c r="BX18" s="208">
        <v>74</v>
      </c>
      <c r="BY18" s="208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3" t="s">
        <v>62</v>
      </c>
      <c r="AY19" s="283"/>
      <c r="AZ19" s="283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3">
        <v>350</v>
      </c>
      <c r="BS19" s="243">
        <v>13</v>
      </c>
      <c r="BT19" s="243">
        <v>58</v>
      </c>
      <c r="BV19" s="208">
        <v>1070</v>
      </c>
      <c r="BW19" s="208">
        <v>0</v>
      </c>
      <c r="BX19" s="208">
        <v>74</v>
      </c>
      <c r="BY19" s="208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3" t="s">
        <v>63</v>
      </c>
      <c r="AY20" s="283"/>
      <c r="AZ20" s="283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3">
        <v>351</v>
      </c>
      <c r="BS20" s="243">
        <v>13</v>
      </c>
      <c r="BT20" s="243">
        <v>58</v>
      </c>
      <c r="BV20" s="208">
        <v>1070</v>
      </c>
      <c r="BW20" s="208">
        <v>0</v>
      </c>
      <c r="BX20" s="208">
        <v>74</v>
      </c>
      <c r="BY20" s="208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4" t="s">
        <v>64</v>
      </c>
      <c r="AY21" s="284"/>
      <c r="AZ21" s="284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3">
        <v>357</v>
      </c>
      <c r="BS21" s="243">
        <v>13</v>
      </c>
      <c r="BT21" s="243">
        <v>63</v>
      </c>
      <c r="BV21" s="208">
        <v>1132</v>
      </c>
      <c r="BW21" s="208">
        <v>0</v>
      </c>
      <c r="BX21" s="208">
        <v>77</v>
      </c>
      <c r="BY21" s="208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3">
        <v>407</v>
      </c>
      <c r="BS22" s="243">
        <v>14</v>
      </c>
      <c r="BT22" s="243">
        <v>76</v>
      </c>
      <c r="BV22" s="208">
        <v>1269</v>
      </c>
      <c r="BW22" s="208">
        <v>0</v>
      </c>
      <c r="BX22" s="208">
        <v>84</v>
      </c>
      <c r="BY22" s="208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8">
        <v>1524</v>
      </c>
      <c r="BW23" s="208">
        <v>13</v>
      </c>
      <c r="BX23" s="208">
        <v>111</v>
      </c>
      <c r="BY23" s="208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8">
        <v>1624</v>
      </c>
      <c r="BW24" s="208">
        <v>15</v>
      </c>
      <c r="BX24" s="208">
        <v>113</v>
      </c>
      <c r="BY24" s="208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8">
        <v>1753</v>
      </c>
      <c r="BW25" s="208">
        <v>22</v>
      </c>
      <c r="BX25" s="208">
        <v>120</v>
      </c>
      <c r="BY25" s="208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8">
        <v>1774</v>
      </c>
      <c r="BW26" s="208">
        <v>37</v>
      </c>
      <c r="BX26" s="208">
        <v>146</v>
      </c>
      <c r="BY26" s="208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8">
        <v>1796</v>
      </c>
      <c r="BW27" s="208">
        <v>83</v>
      </c>
      <c r="BX27" s="208">
        <v>157</v>
      </c>
      <c r="BY27" s="208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8">
        <v>1826</v>
      </c>
      <c r="BW28" s="208">
        <v>188</v>
      </c>
      <c r="BX28" s="208">
        <v>189</v>
      </c>
      <c r="BY28" s="208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8">
        <v>1838</v>
      </c>
      <c r="BW29" s="208">
        <v>261</v>
      </c>
      <c r="BX29" s="208">
        <v>195</v>
      </c>
      <c r="BY29" s="208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8">
        <v>1848</v>
      </c>
      <c r="BW30" s="208">
        <v>296</v>
      </c>
      <c r="BX30" s="208">
        <v>196</v>
      </c>
      <c r="BY30" s="208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8">
        <v>1848</v>
      </c>
      <c r="BW31" s="208">
        <v>319</v>
      </c>
      <c r="BX31" s="208">
        <v>203</v>
      </c>
      <c r="BY31" s="208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8">
        <v>1848</v>
      </c>
      <c r="BW32" s="208">
        <v>336</v>
      </c>
      <c r="BX32" s="208">
        <v>207</v>
      </c>
      <c r="BY32" s="208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8">
        <v>1848</v>
      </c>
      <c r="BW33" s="208">
        <v>368</v>
      </c>
      <c r="BX33" s="208">
        <v>217</v>
      </c>
      <c r="BY33" s="208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88" t="s">
        <v>68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105"/>
      <c r="Q2" s="288" t="s">
        <v>68</v>
      </c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106"/>
      <c r="AC2" s="288" t="s">
        <v>68</v>
      </c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103"/>
      <c r="AO2" s="289" t="s">
        <v>68</v>
      </c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9" t="s">
        <v>78</v>
      </c>
      <c r="BF12" s="294"/>
      <c r="BG12" s="300"/>
      <c r="BH12" s="221"/>
      <c r="BI12" s="293" t="s">
        <v>78</v>
      </c>
      <c r="BJ12" s="294"/>
      <c r="BK12" s="295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7"/>
      <c r="BF13" s="297"/>
      <c r="BG13" s="301"/>
      <c r="BH13" s="221"/>
      <c r="BI13" s="296"/>
      <c r="BJ13" s="297"/>
      <c r="BK13" s="298"/>
      <c r="BM13" s="290" t="s">
        <v>117</v>
      </c>
      <c r="BN13" s="291"/>
      <c r="BO13" s="292"/>
      <c r="BQ13" s="290" t="s">
        <v>117</v>
      </c>
      <c r="BR13" s="291"/>
      <c r="BS13" s="292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87" t="s">
        <v>52</v>
      </c>
      <c r="AL36" s="287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87"/>
      <c r="AL37" s="287"/>
      <c r="AV37" s="96"/>
      <c r="BD37" s="96"/>
      <c r="BQ37" s="19" t="s">
        <v>130</v>
      </c>
    </row>
    <row r="38" spans="1:71" x14ac:dyDescent="0.25">
      <c r="A38" s="9" t="s">
        <v>47</v>
      </c>
      <c r="AK38" s="287"/>
      <c r="AL38" s="287"/>
      <c r="AV38" s="96"/>
      <c r="BD38" s="96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302">
        <v>2015</v>
      </c>
      <c r="AX2" s="302"/>
      <c r="AY2" s="302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302">
        <v>2018</v>
      </c>
      <c r="BJ2" s="302"/>
      <c r="BK2" s="302"/>
      <c r="BL2" s="204"/>
      <c r="BM2" s="283">
        <v>2019</v>
      </c>
      <c r="BN2" s="283"/>
      <c r="BO2" s="283"/>
      <c r="BQ2" s="283">
        <v>2020</v>
      </c>
      <c r="BR2" s="283"/>
      <c r="BS2" s="283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8" thickBot="1" x14ac:dyDescent="0.3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8" thickBot="1" x14ac:dyDescent="0.3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5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2022-08-09T21:19:49Z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