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185B922B-302B-452A-ADE7-A9F7774FADD5}" xr6:coauthVersionLast="47" xr6:coauthVersionMax="47" xr10:uidLastSave="{00000000-0000-0000-0000-000000000000}"/>
  <bookViews>
    <workbookView xWindow="-19320" yWindow="-4020" windowWidth="19440" windowHeight="15600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4" l="1"/>
  <c r="S22" i="4"/>
  <c r="R23" i="4"/>
  <c r="S23" i="4"/>
  <c r="R24" i="4"/>
  <c r="S24" i="4"/>
  <c r="R25" i="4"/>
  <c r="S25" i="4"/>
  <c r="R26" i="4"/>
  <c r="S26" i="4"/>
  <c r="R27" i="4"/>
  <c r="S27" i="4"/>
  <c r="AA27" i="4" s="1"/>
  <c r="X14" i="4"/>
  <c r="X15" i="4"/>
  <c r="X16" i="4"/>
  <c r="X17" i="4"/>
  <c r="X18" i="4"/>
  <c r="X19" i="4"/>
  <c r="X20" i="4"/>
  <c r="X21" i="4"/>
  <c r="X22" i="4"/>
  <c r="X26" i="4"/>
  <c r="X27" i="4"/>
  <c r="K21" i="4"/>
  <c r="L21" i="4"/>
  <c r="K22" i="4"/>
  <c r="L22" i="4"/>
  <c r="Z22" i="4" s="1"/>
  <c r="K23" i="4"/>
  <c r="L23" i="4"/>
  <c r="K24" i="4"/>
  <c r="L24" i="4"/>
  <c r="Z24" i="4" s="1"/>
  <c r="K25" i="4"/>
  <c r="L25" i="4"/>
  <c r="Z20" i="4"/>
  <c r="M33" i="8"/>
  <c r="N33" i="8"/>
  <c r="T33" i="8"/>
  <c r="U33" i="8"/>
  <c r="AA33" i="8"/>
  <c r="AB33" i="8"/>
  <c r="AF33" i="8"/>
  <c r="AH33" i="8"/>
  <c r="C31" i="8"/>
  <c r="E31" i="8"/>
  <c r="C32" i="8"/>
  <c r="C33" i="8" s="1"/>
  <c r="C34" i="8" s="1"/>
  <c r="E32" i="8"/>
  <c r="E33" i="8" s="1"/>
  <c r="E34" i="8" s="1"/>
  <c r="AH38" i="8"/>
  <c r="AH39" i="8"/>
  <c r="AH41" i="8"/>
  <c r="AH42" i="8"/>
  <c r="AH43" i="8"/>
  <c r="Z36" i="4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AB21" i="4"/>
  <c r="AA22" i="4"/>
  <c r="AB22" i="4"/>
  <c r="Z23" i="4"/>
  <c r="AB23" i="4"/>
  <c r="AB24" i="4"/>
  <c r="AB25" i="4"/>
  <c r="Z26" i="4"/>
  <c r="AA26" i="4"/>
  <c r="AB26" i="4"/>
  <c r="Z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AH23" i="8" s="1"/>
  <c r="M24" i="8"/>
  <c r="N24" i="8"/>
  <c r="T24" i="8"/>
  <c r="U24" i="8"/>
  <c r="AF24" i="8"/>
  <c r="X25" i="4" l="1"/>
  <c r="AA25" i="4"/>
  <c r="Z25" i="4"/>
  <c r="AA24" i="4"/>
  <c r="X24" i="4"/>
  <c r="AA23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B5" i="4" l="1"/>
  <c r="AB6" i="4"/>
  <c r="AB7" i="4"/>
  <c r="AB8" i="4"/>
  <c r="AB9" i="4"/>
  <c r="AB11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40" i="8"/>
  <c r="AA40" i="8"/>
  <c r="N40" i="8"/>
  <c r="M40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L9" i="4"/>
  <c r="K9" i="4"/>
  <c r="X9" i="4" s="1"/>
  <c r="L8" i="4"/>
  <c r="K8" i="4"/>
  <c r="X8" i="4" s="1"/>
  <c r="L7" i="4"/>
  <c r="K7" i="4"/>
  <c r="X7" i="4" s="1"/>
  <c r="S9" i="4"/>
  <c r="S8" i="4"/>
  <c r="S7" i="4"/>
  <c r="S6" i="4"/>
  <c r="S5" i="4"/>
  <c r="R21" i="4"/>
  <c r="R20" i="4"/>
  <c r="R19" i="4"/>
  <c r="R18" i="4"/>
  <c r="R17" i="4"/>
  <c r="R16" i="4"/>
  <c r="R15" i="4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21" i="4"/>
  <c r="AA20" i="4"/>
  <c r="U36" i="8"/>
  <c r="AA36" i="8"/>
  <c r="N36" i="8"/>
  <c r="AH40" i="8"/>
  <c r="AF36" i="8"/>
  <c r="M36" i="8"/>
  <c r="AA19" i="4"/>
  <c r="S3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AA18" i="4"/>
  <c r="AA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H36" i="8" l="1"/>
  <c r="AA34" i="4"/>
  <c r="AE14" i="3"/>
  <c r="AF14" i="3"/>
  <c r="AG14" i="3"/>
  <c r="Z11" i="4"/>
  <c r="L34" i="4"/>
  <c r="Z34" i="4" s="1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E22" i="8"/>
  <c r="E23" i="8" s="1"/>
  <c r="E24" i="8" s="1"/>
  <c r="E25" i="8" s="1"/>
  <c r="E26" i="8" s="1"/>
  <c r="E27" i="8" s="1"/>
  <c r="E28" i="8" s="1"/>
  <c r="E29" i="8" s="1"/>
  <c r="E30" i="8" s="1"/>
</calcChain>
</file>

<file path=xl/sharedStrings.xml><?xml version="1.0" encoding="utf-8"?>
<sst xmlns="http://schemas.openxmlformats.org/spreadsheetml/2006/main" count="630" uniqueCount="149">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</sst>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9" fontId="0" fillId="0" borderId="0" xfId="3" quotePrefix="1" applyFont="1" applyFill="1" applyAlignment="1">
      <alignment horizontal="center"/>
    </xf>
    <xf numFmtId="9" fontId="0" fillId="0" borderId="0" xfId="3" quotePrefix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"/>
  <sheetViews>
    <sheetView zoomScale="90" zoomScaleNormal="90" workbookViewId="0">
      <selection activeCell="Y35" sqref="Y35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5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77" t="s">
        <v>26</v>
      </c>
      <c r="AE2" s="277"/>
      <c r="AF2" s="277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78"/>
      <c r="AE3" s="278"/>
      <c r="AF3" s="278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72" t="s">
        <v>115</v>
      </c>
    </row>
    <row r="5" spans="1:35" s="135" customFormat="1" ht="2.4" customHeight="1" x14ac:dyDescent="0.25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5.6" x14ac:dyDescent="0.25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5.6" x14ac:dyDescent="0.25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5.6" x14ac:dyDescent="0.25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5.6" x14ac:dyDescent="0.25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5.6" x14ac:dyDescent="0.25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5.6" x14ac:dyDescent="0.25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43" si="30">AF20+AA20+T20+M20</f>
        <v>0</v>
      </c>
      <c r="AI20" s="259">
        <v>37</v>
      </c>
    </row>
    <row r="21" spans="1:35" s="135" customFormat="1" x14ac:dyDescent="0.25">
      <c r="A21" s="139">
        <v>38</v>
      </c>
      <c r="B21" s="133"/>
      <c r="C21" s="199">
        <f t="shared" ref="C21:C34" si="31">C20+7</f>
        <v>44091</v>
      </c>
      <c r="D21" s="133" t="s">
        <v>35</v>
      </c>
      <c r="E21" s="199">
        <f t="shared" ref="E21:E34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5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5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4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5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4" si="40">Y24+W24</f>
        <v>2</v>
      </c>
      <c r="AB24" s="71">
        <f t="shared" ref="AB24:AB34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5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4" si="42">K25+I25</f>
        <v>129</v>
      </c>
      <c r="N25" s="71">
        <f t="shared" ref="N25:N34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4" si="44">P25+R25</f>
        <v>7</v>
      </c>
      <c r="U25" s="71">
        <f t="shared" ref="U25:U34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5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5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5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5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</v>
      </c>
      <c r="J29" s="136">
        <v>0</v>
      </c>
      <c r="K29" s="136">
        <v>11</v>
      </c>
      <c r="L29" s="136">
        <v>2</v>
      </c>
      <c r="M29" s="71">
        <f t="shared" si="42"/>
        <v>12</v>
      </c>
      <c r="N29" s="71">
        <f t="shared" si="43"/>
        <v>2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91</v>
      </c>
      <c r="AI29" s="135">
        <v>46</v>
      </c>
    </row>
    <row r="30" spans="1:35" s="135" customFormat="1" x14ac:dyDescent="0.25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5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5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5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>
        <v>4</v>
      </c>
      <c r="H33" s="136"/>
      <c r="I33" s="136">
        <v>0</v>
      </c>
      <c r="J33" s="136">
        <v>0</v>
      </c>
      <c r="K33" s="136">
        <v>0</v>
      </c>
      <c r="L33" s="136">
        <v>0</v>
      </c>
      <c r="M33" s="71">
        <f t="shared" ref="M33" si="46">K33+I33</f>
        <v>0</v>
      </c>
      <c r="N33" s="71">
        <f t="shared" ref="N33" si="47">L33+J33</f>
        <v>0</v>
      </c>
      <c r="O33" s="71"/>
      <c r="P33" s="136">
        <v>1</v>
      </c>
      <c r="Q33" s="136">
        <v>1</v>
      </c>
      <c r="R33" s="136">
        <v>31</v>
      </c>
      <c r="S33" s="136">
        <v>31</v>
      </c>
      <c r="T33" s="71">
        <f t="shared" ref="T33" si="48">P33+R33</f>
        <v>32</v>
      </c>
      <c r="U33" s="71">
        <f t="shared" ref="U33" si="49">Q33+S33</f>
        <v>32</v>
      </c>
      <c r="V33" s="71"/>
      <c r="W33" s="136">
        <v>0</v>
      </c>
      <c r="X33" s="136">
        <v>0</v>
      </c>
      <c r="Y33" s="136">
        <v>10</v>
      </c>
      <c r="Z33" s="136">
        <v>8</v>
      </c>
      <c r="AA33" s="71">
        <f t="shared" ref="AA33" si="50">Y33+W33</f>
        <v>10</v>
      </c>
      <c r="AB33" s="71">
        <f t="shared" ref="AB33" si="51">Z33+X33</f>
        <v>8</v>
      </c>
      <c r="AC33" s="71"/>
      <c r="AD33" s="136">
        <v>0</v>
      </c>
      <c r="AE33" s="136">
        <v>0</v>
      </c>
      <c r="AF33" s="71">
        <f t="shared" ref="AF33" si="52">SUM(AD33:AE33)</f>
        <v>0</v>
      </c>
      <c r="AH33" s="133">
        <f t="shared" ref="AH33" si="53">AF33+AA33+T33+M33</f>
        <v>42</v>
      </c>
      <c r="AI33" s="135">
        <v>50</v>
      </c>
    </row>
    <row r="34" spans="1:36" s="135" customFormat="1" x14ac:dyDescent="0.25">
      <c r="A34" s="139">
        <v>51</v>
      </c>
      <c r="B34" s="133"/>
      <c r="C34" s="199">
        <f t="shared" si="31"/>
        <v>44182</v>
      </c>
      <c r="D34" s="133" t="s">
        <v>35</v>
      </c>
      <c r="E34" s="199">
        <f t="shared" si="32"/>
        <v>44188</v>
      </c>
      <c r="F34" s="133"/>
      <c r="G34" s="136">
        <v>3</v>
      </c>
      <c r="H34" s="136"/>
      <c r="I34" s="136">
        <v>0</v>
      </c>
      <c r="J34" s="136">
        <v>0</v>
      </c>
      <c r="K34" s="136">
        <v>0</v>
      </c>
      <c r="L34" s="136">
        <v>0</v>
      </c>
      <c r="M34" s="71">
        <f t="shared" si="42"/>
        <v>0</v>
      </c>
      <c r="N34" s="71">
        <f t="shared" si="43"/>
        <v>0</v>
      </c>
      <c r="O34" s="71"/>
      <c r="P34" s="136">
        <v>1</v>
      </c>
      <c r="Q34" s="136">
        <v>1</v>
      </c>
      <c r="R34" s="136">
        <v>3</v>
      </c>
      <c r="S34" s="136">
        <v>3</v>
      </c>
      <c r="T34" s="71">
        <f t="shared" si="44"/>
        <v>4</v>
      </c>
      <c r="U34" s="71">
        <f t="shared" si="45"/>
        <v>4</v>
      </c>
      <c r="V34" s="71"/>
      <c r="W34" s="136">
        <v>1</v>
      </c>
      <c r="X34" s="136">
        <v>0</v>
      </c>
      <c r="Y34" s="136">
        <v>4</v>
      </c>
      <c r="Z34" s="136">
        <v>3</v>
      </c>
      <c r="AA34" s="71">
        <f t="shared" si="40"/>
        <v>5</v>
      </c>
      <c r="AB34" s="71">
        <f t="shared" si="41"/>
        <v>3</v>
      </c>
      <c r="AC34" s="71"/>
      <c r="AD34" s="136">
        <v>0</v>
      </c>
      <c r="AE34" s="136">
        <v>0</v>
      </c>
      <c r="AF34" s="71">
        <f t="shared" si="39"/>
        <v>0</v>
      </c>
      <c r="AH34" s="133">
        <f t="shared" si="30"/>
        <v>9</v>
      </c>
      <c r="AI34" s="135">
        <v>51</v>
      </c>
    </row>
    <row r="35" spans="1:36" s="132" customFormat="1" ht="7.8" customHeight="1" x14ac:dyDescent="0.25">
      <c r="A35" s="139"/>
      <c r="B35" s="133"/>
      <c r="C35" s="199"/>
      <c r="D35" s="202"/>
      <c r="E35" s="199"/>
      <c r="F35" s="133"/>
      <c r="G35" s="71"/>
      <c r="H35" s="71"/>
      <c r="I35" s="71"/>
      <c r="J35" s="71"/>
      <c r="K35" s="71"/>
      <c r="L35" s="71"/>
      <c r="M35" s="71"/>
      <c r="N35" s="71"/>
      <c r="O35" s="136"/>
      <c r="P35" s="136"/>
      <c r="Q35" s="136"/>
      <c r="R35" s="136"/>
      <c r="S35" s="136"/>
      <c r="T35" s="71"/>
      <c r="U35" s="71"/>
      <c r="V35" s="136"/>
      <c r="W35" s="71"/>
      <c r="X35" s="71"/>
      <c r="Y35" s="71"/>
      <c r="Z35" s="71"/>
      <c r="AA35" s="71"/>
      <c r="AB35" s="71"/>
      <c r="AC35" s="136"/>
      <c r="AD35" s="71"/>
      <c r="AE35" s="71"/>
      <c r="AF35" s="136"/>
      <c r="AG35" s="135"/>
      <c r="AH35" s="133"/>
      <c r="AI35" s="135"/>
      <c r="AJ35" s="135"/>
    </row>
    <row r="36" spans="1:36" s="198" customFormat="1" x14ac:dyDescent="0.25">
      <c r="A36" s="139"/>
      <c r="B36" s="139"/>
      <c r="C36" s="143"/>
      <c r="D36" s="144"/>
      <c r="E36" s="145" t="s">
        <v>138</v>
      </c>
      <c r="F36" s="69"/>
      <c r="G36" s="69">
        <f>SUM(G5:G34)</f>
        <v>109</v>
      </c>
      <c r="H36" s="69"/>
      <c r="I36" s="69">
        <f t="shared" ref="I36:AF36" si="54">SUM(I5:I34)</f>
        <v>271</v>
      </c>
      <c r="J36" s="69">
        <f t="shared" si="54"/>
        <v>5</v>
      </c>
      <c r="K36" s="273">
        <f t="shared" si="54"/>
        <v>1577</v>
      </c>
      <c r="L36" s="69">
        <f t="shared" si="54"/>
        <v>307</v>
      </c>
      <c r="M36" s="273">
        <f t="shared" si="54"/>
        <v>1848</v>
      </c>
      <c r="N36" s="69">
        <f t="shared" si="54"/>
        <v>312</v>
      </c>
      <c r="O36" s="69"/>
      <c r="P36" s="69">
        <f t="shared" si="54"/>
        <v>16</v>
      </c>
      <c r="Q36" s="69">
        <f t="shared" si="54"/>
        <v>16</v>
      </c>
      <c r="R36" s="69">
        <f t="shared" si="54"/>
        <v>356</v>
      </c>
      <c r="S36" s="69">
        <f t="shared" si="54"/>
        <v>338</v>
      </c>
      <c r="T36" s="69">
        <f t="shared" si="54"/>
        <v>372</v>
      </c>
      <c r="U36" s="69">
        <f t="shared" si="54"/>
        <v>354</v>
      </c>
      <c r="V36" s="69"/>
      <c r="W36" s="69">
        <f t="shared" si="54"/>
        <v>4</v>
      </c>
      <c r="X36" s="69">
        <f t="shared" si="54"/>
        <v>0</v>
      </c>
      <c r="Y36" s="69">
        <f t="shared" si="54"/>
        <v>218</v>
      </c>
      <c r="Z36" s="69">
        <f t="shared" si="54"/>
        <v>110</v>
      </c>
      <c r="AA36" s="69">
        <f t="shared" si="54"/>
        <v>222</v>
      </c>
      <c r="AB36" s="69">
        <f t="shared" si="54"/>
        <v>110</v>
      </c>
      <c r="AC36" s="69"/>
      <c r="AD36" s="69">
        <f t="shared" si="54"/>
        <v>0</v>
      </c>
      <c r="AE36" s="69">
        <f t="shared" si="54"/>
        <v>11</v>
      </c>
      <c r="AF36" s="69">
        <f t="shared" si="54"/>
        <v>11</v>
      </c>
      <c r="AG36" s="69"/>
      <c r="AH36" s="273">
        <f t="shared" si="30"/>
        <v>2453</v>
      </c>
      <c r="AI36" s="132"/>
      <c r="AJ36" s="132"/>
    </row>
    <row r="37" spans="1:36" s="198" customFormat="1" x14ac:dyDescent="0.25">
      <c r="A37" s="146"/>
      <c r="B37" s="69"/>
      <c r="C37" s="147"/>
      <c r="D37" s="148"/>
      <c r="E37" s="14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133"/>
    </row>
    <row r="38" spans="1:36" s="198" customFormat="1" ht="15.6" x14ac:dyDescent="0.25">
      <c r="A38" s="129" t="s">
        <v>129</v>
      </c>
      <c r="B38" s="71"/>
      <c r="C38" s="200"/>
      <c r="D38" s="142"/>
      <c r="E38" s="201"/>
      <c r="F38" s="71"/>
      <c r="G38" s="71">
        <v>73</v>
      </c>
      <c r="H38" s="71"/>
      <c r="I38" s="71">
        <v>91</v>
      </c>
      <c r="J38" s="71">
        <v>10</v>
      </c>
      <c r="K38" s="71">
        <v>320</v>
      </c>
      <c r="L38" s="71">
        <v>58</v>
      </c>
      <c r="M38" s="71">
        <v>411</v>
      </c>
      <c r="N38" s="71">
        <v>68</v>
      </c>
      <c r="O38" s="71"/>
      <c r="P38" s="71">
        <v>4</v>
      </c>
      <c r="Q38" s="71">
        <v>4</v>
      </c>
      <c r="R38" s="71">
        <v>0</v>
      </c>
      <c r="S38" s="71">
        <v>0</v>
      </c>
      <c r="T38" s="71">
        <v>4</v>
      </c>
      <c r="U38" s="71">
        <v>4</v>
      </c>
      <c r="V38" s="71"/>
      <c r="W38" s="71">
        <v>5</v>
      </c>
      <c r="X38" s="71">
        <v>3</v>
      </c>
      <c r="Y38" s="71">
        <v>73</v>
      </c>
      <c r="Z38" s="71">
        <v>12</v>
      </c>
      <c r="AA38" s="71">
        <v>78</v>
      </c>
      <c r="AB38" s="71">
        <v>15</v>
      </c>
      <c r="AC38" s="71"/>
      <c r="AD38" s="71">
        <v>0</v>
      </c>
      <c r="AE38" s="71">
        <v>14</v>
      </c>
      <c r="AF38" s="71">
        <v>14</v>
      </c>
      <c r="AG38" s="131"/>
      <c r="AH38" s="274">
        <f t="shared" si="30"/>
        <v>507</v>
      </c>
    </row>
    <row r="39" spans="1:36" s="135" customFormat="1" ht="15.6" x14ac:dyDescent="0.25">
      <c r="A39" s="129" t="s">
        <v>113</v>
      </c>
      <c r="B39" s="71"/>
      <c r="C39" s="200"/>
      <c r="D39" s="142"/>
      <c r="E39" s="201"/>
      <c r="F39" s="71"/>
      <c r="G39" s="71">
        <v>50</v>
      </c>
      <c r="H39" s="71"/>
      <c r="I39" s="71">
        <v>76</v>
      </c>
      <c r="J39" s="71">
        <v>6</v>
      </c>
      <c r="K39" s="71">
        <v>470</v>
      </c>
      <c r="L39" s="71">
        <v>98</v>
      </c>
      <c r="M39" s="71">
        <v>546</v>
      </c>
      <c r="N39" s="71">
        <v>104</v>
      </c>
      <c r="O39" s="71"/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/>
      <c r="W39" s="71">
        <v>2</v>
      </c>
      <c r="X39" s="71">
        <v>0</v>
      </c>
      <c r="Y39" s="71">
        <v>118</v>
      </c>
      <c r="Z39" s="71">
        <v>17</v>
      </c>
      <c r="AA39" s="71">
        <v>120</v>
      </c>
      <c r="AB39" s="71">
        <v>17</v>
      </c>
      <c r="AC39" s="71"/>
      <c r="AD39" s="71">
        <v>9</v>
      </c>
      <c r="AE39" s="71">
        <v>14</v>
      </c>
      <c r="AF39" s="71">
        <v>23</v>
      </c>
      <c r="AG39" s="131"/>
      <c r="AH39" s="274">
        <f t="shared" si="30"/>
        <v>689</v>
      </c>
      <c r="AI39" s="198"/>
      <c r="AJ39" s="198"/>
    </row>
    <row r="40" spans="1:36" s="132" customFormat="1" ht="15.6" x14ac:dyDescent="0.25">
      <c r="A40" s="129" t="s">
        <v>103</v>
      </c>
      <c r="B40" s="71"/>
      <c r="C40" s="200"/>
      <c r="D40" s="142"/>
      <c r="E40" s="130"/>
      <c r="F40" s="71"/>
      <c r="G40" s="150">
        <v>72</v>
      </c>
      <c r="H40" s="150"/>
      <c r="I40" s="150">
        <v>37</v>
      </c>
      <c r="J40" s="150">
        <v>4</v>
      </c>
      <c r="K40" s="150">
        <v>1042</v>
      </c>
      <c r="L40" s="150">
        <v>185</v>
      </c>
      <c r="M40" s="150">
        <f>I40+K40</f>
        <v>1079</v>
      </c>
      <c r="N40" s="150">
        <f>J40+L40</f>
        <v>189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2</v>
      </c>
      <c r="X40" s="150">
        <v>0</v>
      </c>
      <c r="Y40" s="150">
        <v>64</v>
      </c>
      <c r="Z40" s="150">
        <v>26</v>
      </c>
      <c r="AA40" s="150">
        <f>W40+Y40</f>
        <v>66</v>
      </c>
      <c r="AB40" s="150">
        <f>X40+Z40</f>
        <v>26</v>
      </c>
      <c r="AC40" s="150"/>
      <c r="AD40" s="150">
        <v>2</v>
      </c>
      <c r="AE40" s="150">
        <v>16</v>
      </c>
      <c r="AF40" s="150">
        <v>20</v>
      </c>
      <c r="AG40" s="131"/>
      <c r="AH40" s="274">
        <f t="shared" si="30"/>
        <v>1165</v>
      </c>
      <c r="AI40" s="135"/>
      <c r="AJ40" s="135"/>
    </row>
    <row r="41" spans="1:36" s="132" customFormat="1" ht="15.6" x14ac:dyDescent="0.25">
      <c r="A41" s="129" t="s">
        <v>81</v>
      </c>
      <c r="B41" s="130"/>
      <c r="C41" s="130"/>
      <c r="D41" s="130"/>
      <c r="E41" s="130"/>
      <c r="G41" s="150">
        <v>48</v>
      </c>
      <c r="H41" s="150"/>
      <c r="I41" s="150">
        <v>58</v>
      </c>
      <c r="J41" s="150">
        <v>7</v>
      </c>
      <c r="K41" s="150">
        <v>150</v>
      </c>
      <c r="L41" s="150">
        <v>19</v>
      </c>
      <c r="M41" s="150">
        <v>208</v>
      </c>
      <c r="N41" s="150">
        <v>26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3</v>
      </c>
      <c r="X41" s="150">
        <v>0</v>
      </c>
      <c r="Y41" s="150">
        <v>49</v>
      </c>
      <c r="Z41" s="150">
        <v>24</v>
      </c>
      <c r="AA41" s="150">
        <v>52</v>
      </c>
      <c r="AB41" s="150">
        <v>24</v>
      </c>
      <c r="AC41" s="150"/>
      <c r="AD41" s="150">
        <v>2</v>
      </c>
      <c r="AE41" s="150">
        <v>7</v>
      </c>
      <c r="AF41" s="150">
        <v>9</v>
      </c>
      <c r="AH41" s="274">
        <f t="shared" si="30"/>
        <v>269</v>
      </c>
    </row>
    <row r="42" spans="1:36" s="132" customFormat="1" ht="15.6" x14ac:dyDescent="0.25">
      <c r="A42" s="129" t="s">
        <v>88</v>
      </c>
      <c r="B42" s="130"/>
      <c r="C42" s="130"/>
      <c r="D42" s="130"/>
      <c r="E42" s="130"/>
      <c r="G42" s="150">
        <v>52</v>
      </c>
      <c r="H42" s="150"/>
      <c r="I42" s="150">
        <v>45</v>
      </c>
      <c r="J42" s="150">
        <v>9</v>
      </c>
      <c r="K42" s="150">
        <v>109</v>
      </c>
      <c r="L42" s="150">
        <v>13</v>
      </c>
      <c r="M42" s="150">
        <v>154</v>
      </c>
      <c r="N42" s="150">
        <v>22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4</v>
      </c>
      <c r="X42" s="150">
        <v>0</v>
      </c>
      <c r="Y42" s="150">
        <v>59</v>
      </c>
      <c r="Z42" s="150">
        <v>41</v>
      </c>
      <c r="AA42" s="150">
        <v>63</v>
      </c>
      <c r="AB42" s="150">
        <v>41</v>
      </c>
      <c r="AC42" s="150"/>
      <c r="AD42" s="150">
        <v>1</v>
      </c>
      <c r="AE42" s="150">
        <v>9</v>
      </c>
      <c r="AF42" s="150">
        <v>10</v>
      </c>
      <c r="AH42" s="274">
        <f t="shared" si="30"/>
        <v>227</v>
      </c>
    </row>
    <row r="43" spans="1:36" s="135" customFormat="1" ht="15.6" x14ac:dyDescent="0.25">
      <c r="A43" s="129" t="s">
        <v>89</v>
      </c>
      <c r="B43" s="130"/>
      <c r="C43" s="130"/>
      <c r="D43" s="130"/>
      <c r="E43" s="130"/>
      <c r="F43" s="132"/>
      <c r="G43" s="150">
        <v>49</v>
      </c>
      <c r="H43" s="150"/>
      <c r="I43" s="150">
        <v>21</v>
      </c>
      <c r="J43" s="150">
        <v>3</v>
      </c>
      <c r="K43" s="150">
        <v>322</v>
      </c>
      <c r="L43" s="150">
        <v>54</v>
      </c>
      <c r="M43" s="150">
        <v>343</v>
      </c>
      <c r="N43" s="150">
        <v>57</v>
      </c>
      <c r="O43" s="150"/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/>
      <c r="W43" s="150">
        <v>2</v>
      </c>
      <c r="X43" s="150">
        <v>0</v>
      </c>
      <c r="Y43" s="150">
        <v>54</v>
      </c>
      <c r="Z43" s="150">
        <v>5</v>
      </c>
      <c r="AA43" s="150">
        <v>56</v>
      </c>
      <c r="AB43" s="150">
        <v>5</v>
      </c>
      <c r="AC43" s="150"/>
      <c r="AD43" s="150">
        <v>12</v>
      </c>
      <c r="AE43" s="150">
        <v>57</v>
      </c>
      <c r="AF43" s="150">
        <v>69</v>
      </c>
      <c r="AG43" s="132"/>
      <c r="AH43" s="274">
        <f t="shared" si="30"/>
        <v>468</v>
      </c>
      <c r="AI43" s="132"/>
      <c r="AJ43" s="132"/>
    </row>
    <row r="44" spans="1:36" s="135" customFormat="1" x14ac:dyDescent="0.25">
      <c r="A44" s="133" t="s">
        <v>36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H44" s="133"/>
    </row>
    <row r="45" spans="1:36" s="135" customFormat="1" x14ac:dyDescent="0.25">
      <c r="A45" s="134" t="s">
        <v>37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H45" s="133"/>
    </row>
    <row r="46" spans="1:36" s="135" customFormat="1" x14ac:dyDescent="0.25">
      <c r="A46" s="134" t="s">
        <v>75</v>
      </c>
      <c r="B46" s="134"/>
      <c r="C46" s="134"/>
      <c r="D46" s="134"/>
      <c r="E46" s="13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6"/>
      <c r="Z46" s="136"/>
      <c r="AA46" s="133"/>
      <c r="AB46" s="133"/>
      <c r="AC46" s="133"/>
      <c r="AD46" s="133"/>
      <c r="AH46" s="133"/>
    </row>
    <row r="47" spans="1:36" s="135" customFormat="1" x14ac:dyDescent="0.25">
      <c r="A47" s="134" t="s">
        <v>38</v>
      </c>
      <c r="B47" s="134"/>
      <c r="C47" s="134"/>
      <c r="D47" s="134"/>
      <c r="E47" s="134"/>
      <c r="AH47" s="133"/>
    </row>
    <row r="48" spans="1:36" x14ac:dyDescent="0.25">
      <c r="A48" s="134" t="s">
        <v>39</v>
      </c>
      <c r="B48" s="134"/>
      <c r="C48" s="134"/>
      <c r="D48" s="134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3"/>
      <c r="AI48" s="135"/>
      <c r="AJ48" s="135"/>
    </row>
    <row r="49" spans="1:32" x14ac:dyDescent="0.25">
      <c r="A49" s="279" t="s">
        <v>148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</row>
    <row r="50" spans="1:32" x14ac:dyDescent="0.25">
      <c r="B50" s="72"/>
      <c r="C50" s="72"/>
      <c r="D50" s="72"/>
      <c r="E50" s="72"/>
      <c r="F50" s="203"/>
    </row>
    <row r="52" spans="1:32" x14ac:dyDescent="0.25">
      <c r="K52" s="204"/>
    </row>
  </sheetData>
  <mergeCells count="2">
    <mergeCell ref="AD2:AF3"/>
    <mergeCell ref="A49:AF49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80" t="s">
        <v>119</v>
      </c>
      <c r="AF3" s="280" t="s">
        <v>120</v>
      </c>
      <c r="AG3" s="280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80"/>
      <c r="AF4" s="280"/>
      <c r="AG4" s="280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5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5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5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5.6" x14ac:dyDescent="0.25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5.6" x14ac:dyDescent="0.25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5.6" x14ac:dyDescent="0.25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5.6" x14ac:dyDescent="0.25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5.6" x14ac:dyDescent="0.25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5.6" x14ac:dyDescent="0.25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5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5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5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5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5">
      <c r="A26" s="134" t="s">
        <v>107</v>
      </c>
      <c r="B26" s="174"/>
      <c r="C26" s="174"/>
      <c r="D26" s="174"/>
      <c r="E26" s="174"/>
    </row>
    <row r="27" spans="1:34" x14ac:dyDescent="0.25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zoomScale="90" zoomScaleNormal="90" workbookViewId="0">
      <selection activeCell="I28" sqref="I28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81" t="s">
        <v>19</v>
      </c>
      <c r="V2" s="281"/>
      <c r="W2" s="179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70" t="s">
        <v>70</v>
      </c>
      <c r="AB5" s="241">
        <f t="shared" ref="AB5:AB15" si="2">V5/U5</f>
        <v>0</v>
      </c>
    </row>
    <row r="6" spans="1:28" s="34" customFormat="1" x14ac:dyDescent="0.25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70" t="s">
        <v>70</v>
      </c>
      <c r="AB6" s="241">
        <f t="shared" si="2"/>
        <v>1</v>
      </c>
    </row>
    <row r="7" spans="1:28" s="34" customFormat="1" x14ac:dyDescent="0.25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70" t="s">
        <v>70</v>
      </c>
      <c r="AB7" s="241">
        <f t="shared" si="2"/>
        <v>0.75</v>
      </c>
    </row>
    <row r="8" spans="1:28" s="34" customFormat="1" x14ac:dyDescent="0.25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70" t="s">
        <v>70</v>
      </c>
      <c r="AB8" s="241">
        <f t="shared" si="2"/>
        <v>1</v>
      </c>
    </row>
    <row r="9" spans="1:28" s="34" customFormat="1" x14ac:dyDescent="0.25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1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355</v>
      </c>
      <c r="Z9" s="241">
        <f t="shared" si="6"/>
        <v>7.1225071225071226E-2</v>
      </c>
      <c r="AA9" s="270" t="s">
        <v>70</v>
      </c>
      <c r="AB9" s="241">
        <f t="shared" si="2"/>
        <v>1</v>
      </c>
    </row>
    <row r="10" spans="1:28" s="34" customFormat="1" x14ac:dyDescent="0.25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71" t="s">
        <v>70</v>
      </c>
      <c r="Y10" s="163"/>
      <c r="Z10" s="270" t="s">
        <v>70</v>
      </c>
      <c r="AA10" s="270" t="s">
        <v>70</v>
      </c>
      <c r="AB10" s="270" t="s">
        <v>70</v>
      </c>
    </row>
    <row r="11" spans="1:28" s="34" customFormat="1" x14ac:dyDescent="0.25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>
        <f t="shared" si="6"/>
        <v>0.18553615960099751</v>
      </c>
      <c r="AA11" s="270" t="s">
        <v>70</v>
      </c>
      <c r="AB11" s="241" t="e">
        <f t="shared" si="2"/>
        <v>#DIV/0!</v>
      </c>
    </row>
    <row r="12" spans="1:28" s="34" customFormat="1" ht="13.8" thickBot="1" x14ac:dyDescent="0.3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1" si="8">N13+P13</f>
        <v>24</v>
      </c>
      <c r="S13" s="47">
        <f t="shared" si="8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9">S13/R13</f>
        <v>1</v>
      </c>
      <c r="AB13" s="241">
        <f t="shared" si="2"/>
        <v>0.98913043478260865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0">G14+I14</f>
        <v>1365</v>
      </c>
      <c r="L14" s="38">
        <f t="shared" ref="L14:L32" si="11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8"/>
        <v>87</v>
      </c>
      <c r="S14" s="47">
        <f t="shared" si="8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9"/>
        <v>0.95402298850574707</v>
      </c>
      <c r="AB14" s="241">
        <f t="shared" si="2"/>
        <v>0.99065420560747663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55</v>
      </c>
      <c r="H15" s="38">
        <v>5</v>
      </c>
      <c r="I15" s="38">
        <v>965</v>
      </c>
      <c r="J15" s="38">
        <v>201</v>
      </c>
      <c r="K15" s="38">
        <f t="shared" si="10"/>
        <v>1020</v>
      </c>
      <c r="L15" s="38">
        <f t="shared" si="11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8"/>
        <v>124</v>
      </c>
      <c r="S15" s="47">
        <f t="shared" si="8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9"/>
        <v>0.967741935483871</v>
      </c>
      <c r="AB15" s="241">
        <f t="shared" si="2"/>
        <v>0.97499999999999998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0"/>
        <v>1984</v>
      </c>
      <c r="L16" s="38">
        <f t="shared" si="11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2">N16+P16</f>
        <v>513</v>
      </c>
      <c r="S16" s="47">
        <f t="shared" si="8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3">L16/K16</f>
        <v>0.22379032258064516</v>
      </c>
      <c r="AA16" s="241">
        <f t="shared" ref="AA16" si="14">S16/R16</f>
        <v>0.98245614035087714</v>
      </c>
      <c r="AB16" s="241">
        <f t="shared" ref="AB16:AB17" si="15">V16/U16</f>
        <v>1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0"/>
        <v>894</v>
      </c>
      <c r="L17" s="38">
        <f t="shared" si="11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2"/>
        <v>385</v>
      </c>
      <c r="S17" s="47">
        <f t="shared" si="8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6">L17/K17</f>
        <v>0.19015659955257272</v>
      </c>
      <c r="AA17" s="241">
        <f t="shared" ref="AA17" si="17">S17/R17</f>
        <v>0.96883116883116882</v>
      </c>
      <c r="AB17" s="242">
        <f t="shared" si="15"/>
        <v>0.971830985915493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0"/>
        <v>231</v>
      </c>
      <c r="L18" s="38">
        <f t="shared" si="11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2"/>
        <v>375</v>
      </c>
      <c r="S18" s="47">
        <f t="shared" si="8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" si="18">L18/K18</f>
        <v>0.19913419913419914</v>
      </c>
      <c r="AA18" s="241">
        <f t="shared" ref="AA18" si="19">S18/R18</f>
        <v>0.97066666666666668</v>
      </c>
      <c r="AB18" s="242">
        <f t="shared" ref="AB18" si="20">V18/U18</f>
        <v>0.93827160493827155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0</v>
      </c>
      <c r="H19" s="38">
        <v>0</v>
      </c>
      <c r="I19" s="38">
        <v>8</v>
      </c>
      <c r="J19" s="38">
        <v>1</v>
      </c>
      <c r="K19" s="38">
        <f t="shared" si="10"/>
        <v>8</v>
      </c>
      <c r="L19" s="38">
        <f t="shared" si="11"/>
        <v>1</v>
      </c>
      <c r="M19" s="182"/>
      <c r="N19" s="38">
        <v>26</v>
      </c>
      <c r="O19" s="38">
        <v>26</v>
      </c>
      <c r="P19" s="38">
        <v>308</v>
      </c>
      <c r="Q19" s="38">
        <v>289</v>
      </c>
      <c r="R19" s="38">
        <f t="shared" si="12"/>
        <v>334</v>
      </c>
      <c r="S19" s="47">
        <f t="shared" si="8"/>
        <v>315</v>
      </c>
      <c r="T19" s="38"/>
      <c r="U19" s="38">
        <v>0</v>
      </c>
      <c r="V19" s="38">
        <v>0</v>
      </c>
      <c r="W19" s="33"/>
      <c r="X19" s="210">
        <f t="shared" si="5"/>
        <v>342</v>
      </c>
      <c r="Z19" s="241">
        <f t="shared" ref="Z19:Z34" si="21">L19/K19</f>
        <v>0.125</v>
      </c>
      <c r="AA19" s="241">
        <f t="shared" ref="AA19:AA34" si="22">S19/R19</f>
        <v>0.94311377245508987</v>
      </c>
      <c r="AB19" s="276" t="s">
        <v>70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0</v>
      </c>
      <c r="H20" s="38">
        <v>0</v>
      </c>
      <c r="I20" s="38">
        <v>8</v>
      </c>
      <c r="J20" s="38">
        <v>2</v>
      </c>
      <c r="K20" s="38">
        <f t="shared" si="10"/>
        <v>8</v>
      </c>
      <c r="L20" s="38">
        <f t="shared" si="11"/>
        <v>2</v>
      </c>
      <c r="M20" s="182"/>
      <c r="N20" s="38">
        <v>22</v>
      </c>
      <c r="O20" s="38">
        <v>22</v>
      </c>
      <c r="P20" s="38">
        <v>401</v>
      </c>
      <c r="Q20" s="38">
        <v>399</v>
      </c>
      <c r="R20" s="38">
        <f t="shared" si="12"/>
        <v>423</v>
      </c>
      <c r="S20" s="47">
        <f t="shared" si="8"/>
        <v>421</v>
      </c>
      <c r="T20" s="38"/>
      <c r="U20" s="38">
        <v>0</v>
      </c>
      <c r="V20" s="38">
        <v>0</v>
      </c>
      <c r="W20" s="33"/>
      <c r="X20" s="210">
        <f t="shared" si="5"/>
        <v>431</v>
      </c>
      <c r="Z20" s="241">
        <f>L20/K20</f>
        <v>0.25</v>
      </c>
      <c r="AA20" s="241">
        <f t="shared" si="22"/>
        <v>0.99527186761229314</v>
      </c>
      <c r="AB20" s="276" t="s">
        <v>70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0</v>
      </c>
      <c r="H21" s="38">
        <v>0</v>
      </c>
      <c r="I21" s="38">
        <v>0</v>
      </c>
      <c r="J21" s="38">
        <v>0</v>
      </c>
      <c r="K21" s="38">
        <f t="shared" ref="K21:K25" si="23">G21+I21</f>
        <v>0</v>
      </c>
      <c r="L21" s="38">
        <f t="shared" ref="L21:L25" si="24">H21+J21</f>
        <v>0</v>
      </c>
      <c r="M21" s="182"/>
      <c r="N21" s="38">
        <v>4</v>
      </c>
      <c r="O21" s="38">
        <v>4</v>
      </c>
      <c r="P21" s="38">
        <v>44</v>
      </c>
      <c r="Q21" s="38">
        <v>39</v>
      </c>
      <c r="R21" s="38">
        <f t="shared" si="12"/>
        <v>48</v>
      </c>
      <c r="S21" s="47">
        <f t="shared" si="8"/>
        <v>43</v>
      </c>
      <c r="T21" s="38"/>
      <c r="U21" s="38">
        <v>1</v>
      </c>
      <c r="V21" s="38">
        <v>1</v>
      </c>
      <c r="W21" s="33"/>
      <c r="X21" s="210">
        <f t="shared" si="5"/>
        <v>49</v>
      </c>
      <c r="Z21" s="275" t="s">
        <v>70</v>
      </c>
      <c r="AA21" s="241">
        <f t="shared" si="22"/>
        <v>0.89583333333333337</v>
      </c>
      <c r="AB21" s="242">
        <f t="shared" ref="AB21:AB34" si="25">V21/U21</f>
        <v>1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>
        <v>0</v>
      </c>
      <c r="H22" s="243">
        <v>0</v>
      </c>
      <c r="I22" s="243">
        <v>1</v>
      </c>
      <c r="J22" s="243">
        <v>1</v>
      </c>
      <c r="K22" s="38">
        <f t="shared" si="23"/>
        <v>1</v>
      </c>
      <c r="L22" s="38">
        <f t="shared" si="24"/>
        <v>1</v>
      </c>
      <c r="M22" s="182"/>
      <c r="N22" s="243">
        <v>0</v>
      </c>
      <c r="O22" s="243">
        <v>0</v>
      </c>
      <c r="P22" s="243">
        <v>52</v>
      </c>
      <c r="Q22" s="243">
        <v>51</v>
      </c>
      <c r="R22" s="38">
        <f t="shared" ref="R22:R27" si="26">N22+P22</f>
        <v>52</v>
      </c>
      <c r="S22" s="47">
        <f t="shared" ref="S22:S27" si="27">O22+Q22</f>
        <v>51</v>
      </c>
      <c r="T22" s="38"/>
      <c r="U22" s="243">
        <v>130</v>
      </c>
      <c r="V22" s="243">
        <v>126</v>
      </c>
      <c r="W22" s="33"/>
      <c r="X22" s="210">
        <f t="shared" si="5"/>
        <v>183</v>
      </c>
      <c r="Z22" s="241">
        <f t="shared" si="21"/>
        <v>1</v>
      </c>
      <c r="AA22" s="241">
        <f t="shared" si="22"/>
        <v>0.98076923076923073</v>
      </c>
      <c r="AB22" s="242">
        <f t="shared" si="25"/>
        <v>0.96923076923076923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1</v>
      </c>
      <c r="J23" s="38">
        <v>0</v>
      </c>
      <c r="K23" s="38">
        <f t="shared" si="23"/>
        <v>1</v>
      </c>
      <c r="L23" s="38">
        <f t="shared" si="24"/>
        <v>0</v>
      </c>
      <c r="M23" s="182"/>
      <c r="N23" s="38">
        <v>1</v>
      </c>
      <c r="O23" s="38">
        <v>1</v>
      </c>
      <c r="P23" s="38">
        <v>0</v>
      </c>
      <c r="Q23" s="38">
        <v>0</v>
      </c>
      <c r="R23" s="38">
        <f t="shared" si="26"/>
        <v>1</v>
      </c>
      <c r="S23" s="47">
        <f t="shared" si="27"/>
        <v>1</v>
      </c>
      <c r="T23" s="38"/>
      <c r="U23" s="38">
        <v>55</v>
      </c>
      <c r="V23" s="38">
        <v>53</v>
      </c>
      <c r="W23" s="33"/>
      <c r="X23" s="210">
        <f t="shared" si="5"/>
        <v>57</v>
      </c>
      <c r="Z23" s="241">
        <f t="shared" si="21"/>
        <v>0</v>
      </c>
      <c r="AA23" s="241">
        <f t="shared" si="22"/>
        <v>1</v>
      </c>
      <c r="AB23" s="242">
        <f t="shared" si="25"/>
        <v>0.96363636363636362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0</v>
      </c>
      <c r="J24" s="38">
        <v>0</v>
      </c>
      <c r="K24" s="38">
        <f t="shared" si="23"/>
        <v>0</v>
      </c>
      <c r="L24" s="38">
        <f t="shared" si="24"/>
        <v>0</v>
      </c>
      <c r="M24" s="182"/>
      <c r="N24" s="38">
        <v>1</v>
      </c>
      <c r="O24" s="38">
        <v>1</v>
      </c>
      <c r="P24" s="38">
        <v>15</v>
      </c>
      <c r="Q24" s="38">
        <v>15</v>
      </c>
      <c r="R24" s="38">
        <f t="shared" si="26"/>
        <v>16</v>
      </c>
      <c r="S24" s="47">
        <f t="shared" si="27"/>
        <v>16</v>
      </c>
      <c r="T24" s="38"/>
      <c r="U24" s="38">
        <v>84</v>
      </c>
      <c r="V24" s="38">
        <v>79</v>
      </c>
      <c r="W24" s="33"/>
      <c r="X24" s="210">
        <f t="shared" si="5"/>
        <v>100</v>
      </c>
      <c r="Z24" s="241" t="e">
        <f t="shared" si="21"/>
        <v>#DIV/0!</v>
      </c>
      <c r="AA24" s="241">
        <f t="shared" si="22"/>
        <v>1</v>
      </c>
      <c r="AB24" s="242">
        <f t="shared" si="25"/>
        <v>0.94047619047619047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23"/>
        <v>0</v>
      </c>
      <c r="L25" s="38">
        <f t="shared" si="24"/>
        <v>0</v>
      </c>
      <c r="M25" s="182"/>
      <c r="N25" s="38">
        <v>0</v>
      </c>
      <c r="O25" s="38">
        <v>0</v>
      </c>
      <c r="P25" s="38">
        <v>0</v>
      </c>
      <c r="Q25" s="38">
        <v>0</v>
      </c>
      <c r="R25" s="38">
        <f t="shared" si="26"/>
        <v>0</v>
      </c>
      <c r="S25" s="47">
        <f t="shared" si="27"/>
        <v>0</v>
      </c>
      <c r="T25" s="38"/>
      <c r="U25" s="38">
        <v>91</v>
      </c>
      <c r="V25" s="38">
        <v>87</v>
      </c>
      <c r="W25" s="33"/>
      <c r="X25" s="210">
        <f t="shared" si="5"/>
        <v>91</v>
      </c>
      <c r="Z25" s="241" t="e">
        <f t="shared" si="21"/>
        <v>#DIV/0!</v>
      </c>
      <c r="AA25" s="241" t="e">
        <f t="shared" si="22"/>
        <v>#DIV/0!</v>
      </c>
      <c r="AB25" s="242">
        <f t="shared" si="25"/>
        <v>0.95604395604395609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0"/>
        <v>0</v>
      </c>
      <c r="L26" s="38">
        <f t="shared" si="11"/>
        <v>0</v>
      </c>
      <c r="M26" s="190"/>
      <c r="N26" s="38"/>
      <c r="O26" s="38"/>
      <c r="P26" s="38"/>
      <c r="Q26" s="38"/>
      <c r="R26" s="38">
        <f t="shared" si="26"/>
        <v>0</v>
      </c>
      <c r="S26" s="47">
        <f t="shared" si="27"/>
        <v>0</v>
      </c>
      <c r="T26" s="33"/>
      <c r="U26" s="38"/>
      <c r="V26" s="38"/>
      <c r="W26" s="33"/>
      <c r="X26" s="210">
        <f t="shared" si="5"/>
        <v>0</v>
      </c>
      <c r="Z26" s="241" t="e">
        <f t="shared" si="21"/>
        <v>#DIV/0!</v>
      </c>
      <c r="AA26" s="241" t="e">
        <f t="shared" si="22"/>
        <v>#DIV/0!</v>
      </c>
      <c r="AB26" s="242" t="e">
        <f t="shared" si="25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0"/>
        <v>0</v>
      </c>
      <c r="L27" s="38">
        <f t="shared" si="11"/>
        <v>0</v>
      </c>
      <c r="M27" s="190"/>
      <c r="N27" s="38"/>
      <c r="O27" s="38"/>
      <c r="P27" s="38"/>
      <c r="Q27" s="38"/>
      <c r="R27" s="38">
        <f t="shared" si="26"/>
        <v>0</v>
      </c>
      <c r="S27" s="47">
        <f t="shared" si="27"/>
        <v>0</v>
      </c>
      <c r="T27" s="33"/>
      <c r="U27" s="38"/>
      <c r="V27" s="38"/>
      <c r="W27" s="33"/>
      <c r="X27" s="210">
        <f t="shared" si="5"/>
        <v>0</v>
      </c>
      <c r="Z27" s="241" t="e">
        <f t="shared" si="21"/>
        <v>#DIV/0!</v>
      </c>
      <c r="AA27" s="241" t="e">
        <f t="shared" si="22"/>
        <v>#DIV/0!</v>
      </c>
      <c r="AB27" s="242" t="e">
        <f t="shared" si="25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0"/>
      <c r="N28" s="38"/>
      <c r="O28" s="38"/>
      <c r="P28" s="38"/>
      <c r="Q28" s="38"/>
      <c r="R28" s="38">
        <f t="shared" si="12"/>
        <v>0</v>
      </c>
      <c r="S28" s="38">
        <f t="shared" ref="S28:S29" si="28">O28+Q28</f>
        <v>0</v>
      </c>
      <c r="T28" s="33"/>
      <c r="U28" s="38"/>
      <c r="V28" s="38"/>
      <c r="W28" s="33"/>
      <c r="X28" s="210">
        <f t="shared" si="5"/>
        <v>0</v>
      </c>
      <c r="Z28" s="241" t="e">
        <f t="shared" si="21"/>
        <v>#DIV/0!</v>
      </c>
      <c r="AA28" s="241" t="e">
        <f t="shared" si="22"/>
        <v>#DIV/0!</v>
      </c>
      <c r="AB28" s="242" t="e">
        <f t="shared" si="25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0"/>
      <c r="N29" s="38"/>
      <c r="O29" s="38"/>
      <c r="P29" s="38"/>
      <c r="Q29" s="38"/>
      <c r="R29" s="38">
        <f t="shared" si="12"/>
        <v>0</v>
      </c>
      <c r="S29" s="38">
        <f t="shared" si="28"/>
        <v>0</v>
      </c>
      <c r="T29" s="33"/>
      <c r="U29" s="38"/>
      <c r="V29" s="38"/>
      <c r="W29" s="33"/>
      <c r="X29" s="210">
        <f t="shared" si="5"/>
        <v>0</v>
      </c>
      <c r="Z29" s="241" t="e">
        <f t="shared" si="21"/>
        <v>#DIV/0!</v>
      </c>
      <c r="AA29" s="241" t="e">
        <f t="shared" si="22"/>
        <v>#DIV/0!</v>
      </c>
      <c r="AB29" s="242" t="e">
        <f t="shared" si="25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0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197"/>
      <c r="X30" s="210">
        <f t="shared" si="5"/>
        <v>0</v>
      </c>
      <c r="Z30" s="241" t="e">
        <f t="shared" si="21"/>
        <v>#DIV/0!</v>
      </c>
      <c r="AA30" s="241" t="e">
        <f t="shared" si="22"/>
        <v>#DIV/0!</v>
      </c>
      <c r="AB30" s="242" t="e">
        <f t="shared" si="25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5"/>
        <v>0</v>
      </c>
      <c r="Z31" s="241" t="e">
        <f t="shared" si="21"/>
        <v>#DIV/0!</v>
      </c>
      <c r="AA31" s="241" t="e">
        <f t="shared" si="22"/>
        <v>#DIV/0!</v>
      </c>
      <c r="AB31" s="242" t="e">
        <f t="shared" si="25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5"/>
        <v>0</v>
      </c>
      <c r="Z32" s="241" t="e">
        <f t="shared" si="21"/>
        <v>#DIV/0!</v>
      </c>
      <c r="AA32" s="241" t="e">
        <f t="shared" si="22"/>
        <v>#DIV/0!</v>
      </c>
      <c r="AB32" s="242" t="e">
        <f t="shared" si="25"/>
        <v>#DIV/0!</v>
      </c>
    </row>
    <row r="33" spans="1:28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9">SUM(G13:G32)</f>
        <v>234</v>
      </c>
      <c r="H33" s="38">
        <f t="shared" si="29"/>
        <v>30</v>
      </c>
      <c r="I33" s="38">
        <f t="shared" si="29"/>
        <v>5734</v>
      </c>
      <c r="J33" s="38">
        <f t="shared" si="29"/>
        <v>1228</v>
      </c>
      <c r="K33" s="47">
        <f t="shared" si="29"/>
        <v>5968</v>
      </c>
      <c r="L33" s="47">
        <f t="shared" si="29"/>
        <v>1258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62"/>
      <c r="AA33" s="262"/>
      <c r="AB33" s="263"/>
    </row>
    <row r="34" spans="1:28" s="194" customFormat="1" x14ac:dyDescent="0.25">
      <c r="A34" s="192" t="s">
        <v>138</v>
      </c>
      <c r="B34" s="192"/>
      <c r="C34" s="192"/>
      <c r="D34" s="192"/>
      <c r="E34" s="192"/>
      <c r="F34" s="192"/>
      <c r="G34" s="170">
        <f t="shared" ref="G34:L34" si="30">G11+G33</f>
        <v>686</v>
      </c>
      <c r="H34" s="170">
        <f t="shared" si="30"/>
        <v>52</v>
      </c>
      <c r="I34" s="170">
        <f t="shared" si="30"/>
        <v>7287</v>
      </c>
      <c r="J34" s="170">
        <f t="shared" si="30"/>
        <v>1578</v>
      </c>
      <c r="K34" s="170">
        <f t="shared" si="30"/>
        <v>7973</v>
      </c>
      <c r="L34" s="170">
        <f t="shared" si="30"/>
        <v>1630</v>
      </c>
      <c r="M34" s="193"/>
      <c r="N34" s="170">
        <f t="shared" ref="N34:V34" si="31">SUM(N5:N33)</f>
        <v>164</v>
      </c>
      <c r="O34" s="170">
        <f t="shared" si="31"/>
        <v>163</v>
      </c>
      <c r="P34" s="170">
        <f t="shared" si="31"/>
        <v>2219</v>
      </c>
      <c r="Q34" s="170">
        <f t="shared" si="31"/>
        <v>2153</v>
      </c>
      <c r="R34" s="170">
        <f t="shared" si="31"/>
        <v>2383</v>
      </c>
      <c r="S34" s="170">
        <f t="shared" si="31"/>
        <v>2316</v>
      </c>
      <c r="T34" s="170"/>
      <c r="U34" s="170">
        <f t="shared" si="31"/>
        <v>779</v>
      </c>
      <c r="V34" s="170">
        <f t="shared" si="31"/>
        <v>752</v>
      </c>
      <c r="W34" s="171"/>
      <c r="X34" s="245">
        <f>SUM(X5:X33)</f>
        <v>11135</v>
      </c>
      <c r="Z34" s="264">
        <f t="shared" si="21"/>
        <v>0.20443998494920357</v>
      </c>
      <c r="AA34" s="264">
        <f t="shared" si="22"/>
        <v>0.97188417960553919</v>
      </c>
      <c r="AB34" s="265">
        <f t="shared" si="25"/>
        <v>0.96534017971758668</v>
      </c>
    </row>
    <row r="35" spans="1:28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66"/>
      <c r="AA35" s="266"/>
      <c r="AB35" s="267"/>
    </row>
    <row r="36" spans="1:28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68">
        <f t="shared" ref="Z36:Z41" si="32">L36/K36</f>
        <v>0.21750567977998325</v>
      </c>
      <c r="AA36" s="268">
        <f t="shared" ref="AA36:AA41" si="33">S36/R36</f>
        <v>0.97685383626232314</v>
      </c>
      <c r="AB36" s="269">
        <f t="shared" ref="AB36:AB41" si="34">V36/U36</f>
        <v>0.94576271186440675</v>
      </c>
    </row>
    <row r="37" spans="1:28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68">
        <f t="shared" si="32"/>
        <v>0.22295514511873352</v>
      </c>
      <c r="AA37" s="268">
        <f t="shared" si="33"/>
        <v>0.93528505392912176</v>
      </c>
      <c r="AB37" s="269">
        <f t="shared" si="34"/>
        <v>0.95854922279792742</v>
      </c>
    </row>
    <row r="38" spans="1:28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68">
        <f t="shared" si="32"/>
        <v>0.22111339399276</v>
      </c>
      <c r="AA38" s="268">
        <f t="shared" si="33"/>
        <v>0.94339622641509435</v>
      </c>
      <c r="AB38" s="269">
        <f t="shared" si="34"/>
        <v>0.99464954521134297</v>
      </c>
    </row>
    <row r="39" spans="1:28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68">
        <f t="shared" si="32"/>
        <v>0.22136642419055769</v>
      </c>
      <c r="AA39" s="268">
        <f t="shared" si="33"/>
        <v>0.94075829383886256</v>
      </c>
      <c r="AB39" s="269">
        <f t="shared" si="34"/>
        <v>0.97413372376769158</v>
      </c>
    </row>
    <row r="40" spans="1:28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68">
        <f t="shared" si="32"/>
        <v>0.30849315068493149</v>
      </c>
      <c r="AA40" s="268">
        <f t="shared" si="33"/>
        <v>0.85958254269449719</v>
      </c>
      <c r="AB40" s="269">
        <f t="shared" si="34"/>
        <v>0.98919949174078781</v>
      </c>
    </row>
    <row r="41" spans="1:28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68">
        <f t="shared" si="32"/>
        <v>0.21756225425950196</v>
      </c>
      <c r="AA41" s="268">
        <f t="shared" si="33"/>
        <v>0.9109979023074618</v>
      </c>
      <c r="AB41" s="269">
        <f t="shared" si="34"/>
        <v>0.9888751545117429</v>
      </c>
    </row>
    <row r="42" spans="1:28" s="34" customFormat="1" x14ac:dyDescent="0.25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5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5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5">
      <c r="A45" s="175" t="s">
        <v>38</v>
      </c>
      <c r="B45" s="175"/>
      <c r="C45" s="175"/>
      <c r="D45" s="175"/>
      <c r="E45" s="175"/>
    </row>
    <row r="46" spans="1:28" s="34" customFormat="1" x14ac:dyDescent="0.25">
      <c r="A46" s="177" t="s">
        <v>108</v>
      </c>
      <c r="B46" s="175"/>
      <c r="C46" s="175"/>
      <c r="D46" s="175"/>
      <c r="E46" s="175"/>
    </row>
    <row r="47" spans="1:28" s="34" customFormat="1" x14ac:dyDescent="0.25">
      <c r="A47" s="175" t="s">
        <v>127</v>
      </c>
      <c r="B47" s="175"/>
      <c r="C47" s="175"/>
      <c r="D47" s="175"/>
      <c r="E47" s="175"/>
    </row>
    <row r="48" spans="1:28" s="34" customFormat="1" x14ac:dyDescent="0.25">
      <c r="A48" s="134" t="s">
        <v>93</v>
      </c>
      <c r="B48" s="175"/>
      <c r="C48" s="175"/>
      <c r="D48" s="175"/>
      <c r="E48" s="175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83" t="s">
        <v>44</v>
      </c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61"/>
      <c r="R2" s="283" t="s">
        <v>44</v>
      </c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61"/>
      <c r="AD2" s="283" t="s">
        <v>44</v>
      </c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61"/>
      <c r="AP2" s="283" t="s">
        <v>44</v>
      </c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84">
        <v>2019</v>
      </c>
      <c r="BO3" s="284"/>
      <c r="BP3" s="284"/>
      <c r="BR3" s="284">
        <v>2020</v>
      </c>
      <c r="BS3" s="284"/>
      <c r="BT3" s="284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85" t="s">
        <v>65</v>
      </c>
      <c r="AY17" s="285"/>
      <c r="AZ17" s="285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85" t="s">
        <v>62</v>
      </c>
      <c r="AY18" s="285"/>
      <c r="AZ18" s="285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85" t="s">
        <v>63</v>
      </c>
      <c r="AY19" s="285"/>
      <c r="AZ19" s="285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82" t="s">
        <v>64</v>
      </c>
      <c r="AY20" s="282"/>
      <c r="AZ20" s="282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99" t="s">
        <v>68</v>
      </c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106"/>
      <c r="Q2" s="299" t="s">
        <v>68</v>
      </c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107"/>
      <c r="AC2" s="299" t="s">
        <v>68</v>
      </c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104"/>
      <c r="AO2" s="300" t="s">
        <v>68</v>
      </c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95" t="s">
        <v>78</v>
      </c>
      <c r="BF12" s="290"/>
      <c r="BG12" s="296"/>
      <c r="BH12" s="225"/>
      <c r="BI12" s="289" t="s">
        <v>78</v>
      </c>
      <c r="BJ12" s="290"/>
      <c r="BK12" s="291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93"/>
      <c r="BF13" s="293"/>
      <c r="BG13" s="297"/>
      <c r="BH13" s="225"/>
      <c r="BI13" s="292"/>
      <c r="BJ13" s="293"/>
      <c r="BK13" s="294"/>
      <c r="BM13" s="286" t="s">
        <v>117</v>
      </c>
      <c r="BN13" s="287"/>
      <c r="BO13" s="288"/>
      <c r="BQ13" s="286" t="s">
        <v>117</v>
      </c>
      <c r="BR13" s="287"/>
      <c r="BS13" s="288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98" t="s">
        <v>52</v>
      </c>
      <c r="AL36" s="298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98"/>
      <c r="AL37" s="298"/>
      <c r="AV37" s="97"/>
      <c r="BD37" s="97"/>
      <c r="BQ37" s="20" t="s">
        <v>135</v>
      </c>
    </row>
    <row r="38" spans="1:71" x14ac:dyDescent="0.25">
      <c r="A38" s="9" t="s">
        <v>47</v>
      </c>
      <c r="AK38" s="298"/>
      <c r="AL38" s="298"/>
      <c r="AV38" s="97"/>
      <c r="BD38" s="97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301">
        <v>2015</v>
      </c>
      <c r="AX2" s="301"/>
      <c r="AY2" s="301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301">
        <v>2018</v>
      </c>
      <c r="BJ2" s="301"/>
      <c r="BK2" s="301"/>
      <c r="BL2" s="208"/>
      <c r="BM2" s="285">
        <v>2019</v>
      </c>
      <c r="BN2" s="285"/>
      <c r="BO2" s="285"/>
      <c r="BQ2" s="285">
        <v>2020</v>
      </c>
      <c r="BR2" s="285"/>
      <c r="BS2" s="285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8" thickBot="1" x14ac:dyDescent="0.3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8" thickBot="1" x14ac:dyDescent="0.3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5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2022-01-27T18:41:59Z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