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2B6FC3B4-1DC3-4455-84BB-6ACC34322541}" xr6:coauthVersionLast="47" xr6:coauthVersionMax="47" xr10:uidLastSave="{00000000-0000-0000-0000-000000000000}"/>
  <bookViews>
    <workbookView xWindow="-35628" yWindow="-3444" windowWidth="20376" windowHeight="12816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4" l="1"/>
  <c r="S22" i="4"/>
  <c r="R23" i="4"/>
  <c r="S23" i="4"/>
  <c r="R24" i="4"/>
  <c r="S24" i="4"/>
  <c r="R25" i="4"/>
  <c r="S25" i="4"/>
  <c r="AA25" i="4" s="1"/>
  <c r="R26" i="4"/>
  <c r="S26" i="4"/>
  <c r="R27" i="4"/>
  <c r="S27" i="4"/>
  <c r="AA27" i="4" s="1"/>
  <c r="X14" i="4"/>
  <c r="X15" i="4"/>
  <c r="X16" i="4"/>
  <c r="X17" i="4"/>
  <c r="X18" i="4"/>
  <c r="X19" i="4"/>
  <c r="X20" i="4"/>
  <c r="X21" i="4"/>
  <c r="X22" i="4"/>
  <c r="X25" i="4"/>
  <c r="X26" i="4"/>
  <c r="X27" i="4"/>
  <c r="K21" i="4"/>
  <c r="L21" i="4"/>
  <c r="K22" i="4"/>
  <c r="L22" i="4"/>
  <c r="Z22" i="4" s="1"/>
  <c r="K23" i="4"/>
  <c r="L23" i="4"/>
  <c r="K24" i="4"/>
  <c r="L24" i="4"/>
  <c r="Z24" i="4" s="1"/>
  <c r="K25" i="4"/>
  <c r="L25" i="4"/>
  <c r="Z20" i="4"/>
  <c r="M33" i="8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21" i="4"/>
  <c r="AA22" i="4"/>
  <c r="AB22" i="4"/>
  <c r="Z23" i="4"/>
  <c r="AB23" i="4"/>
  <c r="AB24" i="4"/>
  <c r="Z25" i="4"/>
  <c r="AB25" i="4"/>
  <c r="Z26" i="4"/>
  <c r="AA26" i="4"/>
  <c r="AB26" i="4"/>
  <c r="Z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AA24" i="4" l="1"/>
  <c r="X24" i="4"/>
  <c r="AA23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1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1" i="4"/>
  <c r="R20" i="4"/>
  <c r="R19" i="4"/>
  <c r="R18" i="4"/>
  <c r="R17" i="4"/>
  <c r="R16" i="4"/>
  <c r="R15" i="4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21" i="4"/>
  <c r="AA20" i="4"/>
  <c r="U36" i="8"/>
  <c r="AA36" i="8"/>
  <c r="N36" i="8"/>
  <c r="AH40" i="8"/>
  <c r="AF36" i="8"/>
  <c r="M36" i="8"/>
  <c r="AA19" i="4"/>
  <c r="S3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AA18" i="4"/>
  <c r="AA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Z11" i="4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<sst xmlns="http://schemas.openxmlformats.org/spreadsheetml/2006/main" count="630" uniqueCount="149">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</sst>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9" fontId="0" fillId="0" borderId="0" xfId="3" quotePrefix="1" applyFont="1" applyFill="1" applyAlignment="1">
      <alignment horizontal="center"/>
    </xf>
    <xf numFmtId="9" fontId="0" fillId="0" borderId="0" xfId="3" quotePrefix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5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7" t="s">
        <v>26</v>
      </c>
      <c r="AE2" s="277"/>
      <c r="AF2" s="277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8"/>
      <c r="AE3" s="278"/>
      <c r="AF3" s="278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" customHeight="1" x14ac:dyDescent="0.25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5.6" x14ac:dyDescent="0.25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5.6" x14ac:dyDescent="0.25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5.6" x14ac:dyDescent="0.25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5.6" x14ac:dyDescent="0.25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5.6" x14ac:dyDescent="0.25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5.6" x14ac:dyDescent="0.25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5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5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5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5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5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5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5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5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5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5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5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5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5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5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8" customHeight="1" x14ac:dyDescent="0.25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5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5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5.6" x14ac:dyDescent="0.25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5.6" x14ac:dyDescent="0.25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5.6" x14ac:dyDescent="0.25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5.6" x14ac:dyDescent="0.25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5.6" x14ac:dyDescent="0.25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5.6" x14ac:dyDescent="0.25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5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5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5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5">
      <c r="A47" s="134" t="s">
        <v>38</v>
      </c>
      <c r="B47" s="134"/>
      <c r="C47" s="134"/>
      <c r="D47" s="134"/>
      <c r="E47" s="134"/>
      <c r="AH47" s="133"/>
    </row>
    <row r="48" spans="1:36" x14ac:dyDescent="0.25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5">
      <c r="A49" s="279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</row>
    <row r="50" spans="1:32" x14ac:dyDescent="0.25">
      <c r="B50" s="72"/>
      <c r="C50" s="72"/>
      <c r="D50" s="72"/>
      <c r="E50" s="72"/>
      <c r="F50" s="203"/>
    </row>
    <row r="52" spans="1:32" x14ac:dyDescent="0.25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80" t="s">
        <v>119</v>
      </c>
      <c r="AF3" s="280" t="s">
        <v>120</v>
      </c>
      <c r="AG3" s="280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80"/>
      <c r="AF4" s="280"/>
      <c r="AG4" s="280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5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5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5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5.6" x14ac:dyDescent="0.25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5.6" x14ac:dyDescent="0.25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5.6" x14ac:dyDescent="0.25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5.6" x14ac:dyDescent="0.25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5.6" x14ac:dyDescent="0.25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5.6" x14ac:dyDescent="0.25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5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5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5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5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5">
      <c r="A26" s="134" t="s">
        <v>107</v>
      </c>
      <c r="B26" s="174"/>
      <c r="C26" s="174"/>
      <c r="D26" s="174"/>
      <c r="E26" s="174"/>
    </row>
    <row r="27" spans="1:34" x14ac:dyDescent="0.25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10" zoomScale="90" zoomScaleNormal="90" workbookViewId="0">
      <selection activeCell="W29" sqref="W29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81" t="s">
        <v>19</v>
      </c>
      <c r="V2" s="281"/>
      <c r="W2" s="179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5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5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5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5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5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5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6"/>
        <v>0.18553615960099751</v>
      </c>
      <c r="AA11" s="270" t="s">
        <v>70</v>
      </c>
      <c r="AB11" s="241" t="e">
        <f t="shared" si="2"/>
        <v>#DIV/0!</v>
      </c>
    </row>
    <row r="12" spans="1:28" s="34" customFormat="1" ht="13.8" thickBot="1" x14ac:dyDescent="0.3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1" si="8">N13+P13</f>
        <v>24</v>
      </c>
      <c r="S13" s="47">
        <f t="shared" si="8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9">S13/R13</f>
        <v>1</v>
      </c>
      <c r="AB13" s="241">
        <f t="shared" si="2"/>
        <v>0.98913043478260865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0">G14+I14</f>
        <v>1365</v>
      </c>
      <c r="L14" s="38">
        <f t="shared" ref="L14:L32" si="11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8"/>
        <v>87</v>
      </c>
      <c r="S14" s="47">
        <f t="shared" si="8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9"/>
        <v>0.95402298850574707</v>
      </c>
      <c r="AB14" s="241">
        <f t="shared" si="2"/>
        <v>0.99065420560747663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0"/>
        <v>1020</v>
      </c>
      <c r="L15" s="38">
        <f t="shared" si="11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8"/>
        <v>124</v>
      </c>
      <c r="S15" s="47">
        <f t="shared" si="8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9"/>
        <v>0.967741935483871</v>
      </c>
      <c r="AB15" s="241">
        <f t="shared" si="2"/>
        <v>0.97499999999999998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0"/>
        <v>1984</v>
      </c>
      <c r="L16" s="38">
        <f t="shared" si="11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2">N16+P16</f>
        <v>513</v>
      </c>
      <c r="S16" s="47">
        <f t="shared" si="8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3">L16/K16</f>
        <v>0.22379032258064516</v>
      </c>
      <c r="AA16" s="241">
        <f t="shared" ref="AA16" si="14">S16/R16</f>
        <v>0.98245614035087714</v>
      </c>
      <c r="AB16" s="241">
        <f t="shared" ref="AB16:AB17" si="15">V16/U16</f>
        <v>1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0"/>
        <v>894</v>
      </c>
      <c r="L17" s="38">
        <f t="shared" si="11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2"/>
        <v>385</v>
      </c>
      <c r="S17" s="47">
        <f t="shared" si="8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6">L17/K17</f>
        <v>0.19015659955257272</v>
      </c>
      <c r="AA17" s="241">
        <f t="shared" ref="AA17" si="17">S17/R17</f>
        <v>0.96883116883116882</v>
      </c>
      <c r="AB17" s="242">
        <f t="shared" si="15"/>
        <v>0.971830985915493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0"/>
        <v>231</v>
      </c>
      <c r="L18" s="38">
        <f t="shared" si="11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2"/>
        <v>375</v>
      </c>
      <c r="S18" s="47">
        <f t="shared" si="8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8">L18/K18</f>
        <v>0.19913419913419914</v>
      </c>
      <c r="AA18" s="241">
        <f t="shared" ref="AA18" si="19">S18/R18</f>
        <v>0.97066666666666668</v>
      </c>
      <c r="AB18" s="242">
        <f t="shared" ref="AB18" si="20">V18/U18</f>
        <v>0.93827160493827155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0"/>
        <v>8</v>
      </c>
      <c r="L19" s="38">
        <f t="shared" si="11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2"/>
        <v>334</v>
      </c>
      <c r="S19" s="47">
        <f t="shared" si="8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1">L19/K19</f>
        <v>0.125</v>
      </c>
      <c r="AA19" s="241">
        <f t="shared" ref="AA19:AA34" si="22">S19/R19</f>
        <v>0.94311377245508987</v>
      </c>
      <c r="AB19" s="276" t="s">
        <v>70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0"/>
        <v>8</v>
      </c>
      <c r="L20" s="38">
        <f t="shared" si="11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2"/>
        <v>423</v>
      </c>
      <c r="S20" s="47">
        <f t="shared" si="8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>L20/K20</f>
        <v>0.25</v>
      </c>
      <c r="AA20" s="241">
        <f t="shared" si="22"/>
        <v>0.99527186761229314</v>
      </c>
      <c r="AB20" s="276" t="s">
        <v>70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ref="K21:K25" si="23">G21+I21</f>
        <v>0</v>
      </c>
      <c r="L21" s="38">
        <f t="shared" ref="L21:L25" si="24">H21+J21</f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2"/>
        <v>48</v>
      </c>
      <c r="S21" s="47">
        <f t="shared" si="8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75" t="s">
        <v>70</v>
      </c>
      <c r="AA21" s="241">
        <f t="shared" si="22"/>
        <v>0.89583333333333337</v>
      </c>
      <c r="AB21" s="242">
        <f t="shared" ref="AB21:AB34" si="25">V21/U21</f>
        <v>1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>
        <v>0</v>
      </c>
      <c r="H22" s="243">
        <v>0</v>
      </c>
      <c r="I22" s="243">
        <v>1</v>
      </c>
      <c r="J22" s="243">
        <v>1</v>
      </c>
      <c r="K22" s="38">
        <f t="shared" si="23"/>
        <v>1</v>
      </c>
      <c r="L22" s="38">
        <f t="shared" si="24"/>
        <v>1</v>
      </c>
      <c r="M22" s="182"/>
      <c r="N22" s="243">
        <v>0</v>
      </c>
      <c r="O22" s="243">
        <v>0</v>
      </c>
      <c r="P22" s="243">
        <v>52</v>
      </c>
      <c r="Q22" s="243">
        <v>51</v>
      </c>
      <c r="R22" s="38">
        <f t="shared" ref="R22:R27" si="26">N22+P22</f>
        <v>52</v>
      </c>
      <c r="S22" s="47">
        <f t="shared" ref="S22:S27" si="27">O22+Q22</f>
        <v>51</v>
      </c>
      <c r="T22" s="38"/>
      <c r="U22" s="243">
        <v>130</v>
      </c>
      <c r="V22" s="243">
        <v>126</v>
      </c>
      <c r="W22" s="33"/>
      <c r="X22" s="210">
        <f t="shared" si="5"/>
        <v>183</v>
      </c>
      <c r="Z22" s="241">
        <f t="shared" si="21"/>
        <v>1</v>
      </c>
      <c r="AA22" s="241">
        <f t="shared" si="22"/>
        <v>0.98076923076923073</v>
      </c>
      <c r="AB22" s="242">
        <f t="shared" si="25"/>
        <v>0.96923076923076923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1</v>
      </c>
      <c r="J23" s="38">
        <v>0</v>
      </c>
      <c r="K23" s="38">
        <f t="shared" si="23"/>
        <v>1</v>
      </c>
      <c r="L23" s="38">
        <f t="shared" si="24"/>
        <v>0</v>
      </c>
      <c r="M23" s="182"/>
      <c r="N23" s="38">
        <v>1</v>
      </c>
      <c r="O23" s="38">
        <v>1</v>
      </c>
      <c r="P23" s="38">
        <v>0</v>
      </c>
      <c r="Q23" s="38">
        <v>0</v>
      </c>
      <c r="R23" s="38">
        <f t="shared" si="26"/>
        <v>1</v>
      </c>
      <c r="S23" s="47">
        <f t="shared" si="27"/>
        <v>1</v>
      </c>
      <c r="T23" s="38"/>
      <c r="U23" s="38">
        <v>55</v>
      </c>
      <c r="V23" s="38">
        <v>53</v>
      </c>
      <c r="W23" s="33"/>
      <c r="X23" s="210">
        <f t="shared" si="5"/>
        <v>57</v>
      </c>
      <c r="Z23" s="241">
        <f t="shared" si="21"/>
        <v>0</v>
      </c>
      <c r="AA23" s="241">
        <f t="shared" si="22"/>
        <v>1</v>
      </c>
      <c r="AB23" s="242">
        <f t="shared" si="25"/>
        <v>0.96363636363636362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0</v>
      </c>
      <c r="J24" s="38">
        <v>0</v>
      </c>
      <c r="K24" s="38">
        <f t="shared" si="23"/>
        <v>0</v>
      </c>
      <c r="L24" s="38">
        <f t="shared" si="24"/>
        <v>0</v>
      </c>
      <c r="M24" s="182"/>
      <c r="N24" s="38">
        <v>1</v>
      </c>
      <c r="O24" s="38">
        <v>1</v>
      </c>
      <c r="P24" s="38">
        <v>15</v>
      </c>
      <c r="Q24" s="38">
        <v>15</v>
      </c>
      <c r="R24" s="38">
        <f t="shared" si="26"/>
        <v>16</v>
      </c>
      <c r="S24" s="47">
        <f t="shared" si="27"/>
        <v>16</v>
      </c>
      <c r="T24" s="38"/>
      <c r="U24" s="38">
        <v>84</v>
      </c>
      <c r="V24" s="38">
        <v>79</v>
      </c>
      <c r="W24" s="33"/>
      <c r="X24" s="210">
        <f t="shared" si="5"/>
        <v>100</v>
      </c>
      <c r="Z24" s="241" t="e">
        <f t="shared" si="21"/>
        <v>#DIV/0!</v>
      </c>
      <c r="AA24" s="241">
        <f t="shared" si="22"/>
        <v>1</v>
      </c>
      <c r="AB24" s="242">
        <f t="shared" si="25"/>
        <v>0.94047619047619047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23"/>
        <v>0</v>
      </c>
      <c r="L25" s="38">
        <f t="shared" si="24"/>
        <v>0</v>
      </c>
      <c r="M25" s="182"/>
      <c r="N25" s="38"/>
      <c r="O25" s="38"/>
      <c r="P25" s="38"/>
      <c r="Q25" s="38"/>
      <c r="R25" s="38">
        <f t="shared" si="26"/>
        <v>0</v>
      </c>
      <c r="S25" s="47">
        <f t="shared" si="27"/>
        <v>0</v>
      </c>
      <c r="T25" s="38"/>
      <c r="U25" s="38"/>
      <c r="V25" s="38"/>
      <c r="W25" s="33"/>
      <c r="X25" s="210">
        <f t="shared" si="5"/>
        <v>0</v>
      </c>
      <c r="Z25" s="241" t="e">
        <f t="shared" si="21"/>
        <v>#DIV/0!</v>
      </c>
      <c r="AA25" s="241" t="e">
        <f t="shared" si="22"/>
        <v>#DIV/0!</v>
      </c>
      <c r="AB25" s="242" t="e">
        <f t="shared" si="25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0"/>
        <v>0</v>
      </c>
      <c r="L26" s="38">
        <f t="shared" si="11"/>
        <v>0</v>
      </c>
      <c r="M26" s="190"/>
      <c r="N26" s="38"/>
      <c r="O26" s="38"/>
      <c r="P26" s="38"/>
      <c r="Q26" s="38"/>
      <c r="R26" s="38">
        <f t="shared" si="26"/>
        <v>0</v>
      </c>
      <c r="S26" s="47">
        <f t="shared" si="27"/>
        <v>0</v>
      </c>
      <c r="T26" s="33"/>
      <c r="U26" s="38"/>
      <c r="V26" s="38"/>
      <c r="W26" s="33"/>
      <c r="X26" s="210">
        <f t="shared" si="5"/>
        <v>0</v>
      </c>
      <c r="Z26" s="241" t="e">
        <f t="shared" si="21"/>
        <v>#DIV/0!</v>
      </c>
      <c r="AA26" s="241" t="e">
        <f t="shared" si="22"/>
        <v>#DIV/0!</v>
      </c>
      <c r="AB26" s="242" t="e">
        <f t="shared" si="25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0"/>
      <c r="N27" s="38"/>
      <c r="O27" s="38"/>
      <c r="P27" s="38"/>
      <c r="Q27" s="38"/>
      <c r="R27" s="38">
        <f t="shared" si="26"/>
        <v>0</v>
      </c>
      <c r="S27" s="47">
        <f t="shared" si="27"/>
        <v>0</v>
      </c>
      <c r="T27" s="33"/>
      <c r="U27" s="38"/>
      <c r="V27" s="38"/>
      <c r="W27" s="33"/>
      <c r="X27" s="210">
        <f t="shared" si="5"/>
        <v>0</v>
      </c>
      <c r="Z27" s="241" t="e">
        <f t="shared" si="21"/>
        <v>#DIV/0!</v>
      </c>
      <c r="AA27" s="241" t="e">
        <f t="shared" si="22"/>
        <v>#DIV/0!</v>
      </c>
      <c r="AB27" s="242" t="e">
        <f t="shared" si="25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0"/>
      <c r="N28" s="38"/>
      <c r="O28" s="38"/>
      <c r="P28" s="38"/>
      <c r="Q28" s="38"/>
      <c r="R28" s="38">
        <f t="shared" si="12"/>
        <v>0</v>
      </c>
      <c r="S28" s="38">
        <f t="shared" ref="S28:S29" si="28">O28+Q28</f>
        <v>0</v>
      </c>
      <c r="T28" s="33"/>
      <c r="U28" s="38"/>
      <c r="V28" s="38"/>
      <c r="W28" s="33"/>
      <c r="X28" s="210">
        <f t="shared" si="5"/>
        <v>0</v>
      </c>
      <c r="Z28" s="241" t="e">
        <f t="shared" si="21"/>
        <v>#DIV/0!</v>
      </c>
      <c r="AA28" s="241" t="e">
        <f t="shared" si="22"/>
        <v>#DIV/0!</v>
      </c>
      <c r="AB28" s="242" t="e">
        <f t="shared" si="25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0"/>
      <c r="N29" s="38"/>
      <c r="O29" s="38"/>
      <c r="P29" s="38"/>
      <c r="Q29" s="38"/>
      <c r="R29" s="38">
        <f t="shared" si="12"/>
        <v>0</v>
      </c>
      <c r="S29" s="38">
        <f t="shared" si="28"/>
        <v>0</v>
      </c>
      <c r="T29" s="33"/>
      <c r="U29" s="38"/>
      <c r="V29" s="38"/>
      <c r="W29" s="33"/>
      <c r="X29" s="210">
        <f t="shared" si="5"/>
        <v>0</v>
      </c>
      <c r="Z29" s="241" t="e">
        <f t="shared" si="21"/>
        <v>#DIV/0!</v>
      </c>
      <c r="AA29" s="241" t="e">
        <f t="shared" si="22"/>
        <v>#DIV/0!</v>
      </c>
      <c r="AB29" s="242" t="e">
        <f t="shared" si="25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0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197"/>
      <c r="X30" s="210">
        <f t="shared" si="5"/>
        <v>0</v>
      </c>
      <c r="Z30" s="241" t="e">
        <f t="shared" si="21"/>
        <v>#DIV/0!</v>
      </c>
      <c r="AA30" s="241" t="e">
        <f t="shared" si="22"/>
        <v>#DIV/0!</v>
      </c>
      <c r="AB30" s="242" t="e">
        <f t="shared" si="25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5"/>
        <v>0</v>
      </c>
      <c r="Z31" s="241" t="e">
        <f t="shared" si="21"/>
        <v>#DIV/0!</v>
      </c>
      <c r="AA31" s="241" t="e">
        <f t="shared" si="22"/>
        <v>#DIV/0!</v>
      </c>
      <c r="AB31" s="242" t="e">
        <f t="shared" si="25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41" t="e">
        <f t="shared" si="21"/>
        <v>#DIV/0!</v>
      </c>
      <c r="AA32" s="241" t="e">
        <f t="shared" si="22"/>
        <v>#DIV/0!</v>
      </c>
      <c r="AB32" s="242" t="e">
        <f t="shared" si="25"/>
        <v>#DIV/0!</v>
      </c>
    </row>
    <row r="33" spans="1:28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9">SUM(G13:G32)</f>
        <v>234</v>
      </c>
      <c r="H33" s="38">
        <f t="shared" si="29"/>
        <v>30</v>
      </c>
      <c r="I33" s="38">
        <f t="shared" si="29"/>
        <v>5734</v>
      </c>
      <c r="J33" s="38">
        <f t="shared" si="29"/>
        <v>1228</v>
      </c>
      <c r="K33" s="47">
        <f t="shared" si="29"/>
        <v>5968</v>
      </c>
      <c r="L33" s="47">
        <f t="shared" si="29"/>
        <v>1258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5">
      <c r="A34" s="192" t="s">
        <v>138</v>
      </c>
      <c r="B34" s="192"/>
      <c r="C34" s="192"/>
      <c r="D34" s="192"/>
      <c r="E34" s="192"/>
      <c r="F34" s="192"/>
      <c r="G34" s="170">
        <f t="shared" ref="G34:L34" si="30">G11+G33</f>
        <v>686</v>
      </c>
      <c r="H34" s="170">
        <f t="shared" si="30"/>
        <v>52</v>
      </c>
      <c r="I34" s="170">
        <f t="shared" si="30"/>
        <v>7287</v>
      </c>
      <c r="J34" s="170">
        <f t="shared" si="30"/>
        <v>1578</v>
      </c>
      <c r="K34" s="170">
        <f t="shared" si="30"/>
        <v>7973</v>
      </c>
      <c r="L34" s="170">
        <f t="shared" si="30"/>
        <v>1630</v>
      </c>
      <c r="M34" s="193"/>
      <c r="N34" s="170">
        <f t="shared" ref="N34:V34" si="31">SUM(N5:N33)</f>
        <v>164</v>
      </c>
      <c r="O34" s="170">
        <f t="shared" si="31"/>
        <v>163</v>
      </c>
      <c r="P34" s="170">
        <f t="shared" si="31"/>
        <v>2219</v>
      </c>
      <c r="Q34" s="170">
        <f t="shared" si="31"/>
        <v>2153</v>
      </c>
      <c r="R34" s="170">
        <f t="shared" si="31"/>
        <v>2383</v>
      </c>
      <c r="S34" s="170">
        <f t="shared" si="31"/>
        <v>2316</v>
      </c>
      <c r="T34" s="170"/>
      <c r="U34" s="170">
        <f t="shared" si="31"/>
        <v>688</v>
      </c>
      <c r="V34" s="170">
        <f t="shared" si="31"/>
        <v>665</v>
      </c>
      <c r="W34" s="171"/>
      <c r="X34" s="245">
        <f>SUM(X5:X33)</f>
        <v>11044</v>
      </c>
      <c r="Z34" s="264">
        <f t="shared" si="21"/>
        <v>0.20443998494920357</v>
      </c>
      <c r="AA34" s="264">
        <f t="shared" si="22"/>
        <v>0.97188417960553919</v>
      </c>
      <c r="AB34" s="265">
        <f t="shared" si="25"/>
        <v>0.96656976744186052</v>
      </c>
    </row>
    <row r="35" spans="1:28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32">L36/K36</f>
        <v>0.21750567977998325</v>
      </c>
      <c r="AA36" s="268">
        <f t="shared" ref="AA36:AA41" si="33">S36/R36</f>
        <v>0.97685383626232314</v>
      </c>
      <c r="AB36" s="269">
        <f t="shared" ref="AB36:AB41" si="34">V36/U36</f>
        <v>0.94576271186440675</v>
      </c>
    </row>
    <row r="37" spans="1:28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32"/>
        <v>0.22295514511873352</v>
      </c>
      <c r="AA37" s="268">
        <f t="shared" si="33"/>
        <v>0.93528505392912176</v>
      </c>
      <c r="AB37" s="269">
        <f t="shared" si="34"/>
        <v>0.95854922279792742</v>
      </c>
    </row>
    <row r="38" spans="1:28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32"/>
        <v>0.22111339399276</v>
      </c>
      <c r="AA38" s="268">
        <f t="shared" si="33"/>
        <v>0.94339622641509435</v>
      </c>
      <c r="AB38" s="269">
        <f t="shared" si="34"/>
        <v>0.99464954521134297</v>
      </c>
    </row>
    <row r="39" spans="1:28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32"/>
        <v>0.22136642419055769</v>
      </c>
      <c r="AA39" s="268">
        <f t="shared" si="33"/>
        <v>0.94075829383886256</v>
      </c>
      <c r="AB39" s="269">
        <f t="shared" si="34"/>
        <v>0.97413372376769158</v>
      </c>
    </row>
    <row r="40" spans="1:28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32"/>
        <v>0.30849315068493149</v>
      </c>
      <c r="AA40" s="268">
        <f t="shared" si="33"/>
        <v>0.85958254269449719</v>
      </c>
      <c r="AB40" s="269">
        <f t="shared" si="34"/>
        <v>0.98919949174078781</v>
      </c>
    </row>
    <row r="41" spans="1:28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32"/>
        <v>0.21756225425950196</v>
      </c>
      <c r="AA41" s="268">
        <f t="shared" si="33"/>
        <v>0.9109979023074618</v>
      </c>
      <c r="AB41" s="269">
        <f t="shared" si="34"/>
        <v>0.9888751545117429</v>
      </c>
    </row>
    <row r="42" spans="1:28" s="34" customFormat="1" x14ac:dyDescent="0.25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5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5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5">
      <c r="A45" s="175" t="s">
        <v>38</v>
      </c>
      <c r="B45" s="175"/>
      <c r="C45" s="175"/>
      <c r="D45" s="175"/>
      <c r="E45" s="175"/>
    </row>
    <row r="46" spans="1:28" s="34" customFormat="1" x14ac:dyDescent="0.25">
      <c r="A46" s="177" t="s">
        <v>108</v>
      </c>
      <c r="B46" s="175"/>
      <c r="C46" s="175"/>
      <c r="D46" s="175"/>
      <c r="E46" s="175"/>
    </row>
    <row r="47" spans="1:28" s="34" customFormat="1" x14ac:dyDescent="0.25">
      <c r="A47" s="175" t="s">
        <v>127</v>
      </c>
      <c r="B47" s="175"/>
      <c r="C47" s="175"/>
      <c r="D47" s="175"/>
      <c r="E47" s="175"/>
    </row>
    <row r="48" spans="1:28" s="34" customFormat="1" x14ac:dyDescent="0.25">
      <c r="A48" s="134" t="s">
        <v>93</v>
      </c>
      <c r="B48" s="175"/>
      <c r="C48" s="175"/>
      <c r="D48" s="175"/>
      <c r="E48" s="175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85" t="s">
        <v>44</v>
      </c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61"/>
      <c r="R2" s="285" t="s">
        <v>44</v>
      </c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61"/>
      <c r="AD2" s="285" t="s">
        <v>44</v>
      </c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61"/>
      <c r="AP2" s="285" t="s">
        <v>44</v>
      </c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2">
        <v>2019</v>
      </c>
      <c r="BO3" s="282"/>
      <c r="BP3" s="282"/>
      <c r="BR3" s="282">
        <v>2020</v>
      </c>
      <c r="BS3" s="282"/>
      <c r="BT3" s="282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3" t="s">
        <v>65</v>
      </c>
      <c r="AY17" s="283"/>
      <c r="AZ17" s="283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3" t="s">
        <v>62</v>
      </c>
      <c r="AY18" s="283"/>
      <c r="AZ18" s="283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3" t="s">
        <v>63</v>
      </c>
      <c r="AY19" s="283"/>
      <c r="AZ19" s="283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4" t="s">
        <v>64</v>
      </c>
      <c r="AY20" s="284"/>
      <c r="AZ20" s="284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87" t="s">
        <v>68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106"/>
      <c r="Q2" s="287" t="s">
        <v>68</v>
      </c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107"/>
      <c r="AC2" s="287" t="s">
        <v>68</v>
      </c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104"/>
      <c r="AO2" s="288" t="s">
        <v>68</v>
      </c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8" t="s">
        <v>78</v>
      </c>
      <c r="BF12" s="293"/>
      <c r="BG12" s="299"/>
      <c r="BH12" s="225"/>
      <c r="BI12" s="292" t="s">
        <v>78</v>
      </c>
      <c r="BJ12" s="293"/>
      <c r="BK12" s="294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6"/>
      <c r="BF13" s="296"/>
      <c r="BG13" s="300"/>
      <c r="BH13" s="225"/>
      <c r="BI13" s="295"/>
      <c r="BJ13" s="296"/>
      <c r="BK13" s="297"/>
      <c r="BM13" s="289" t="s">
        <v>117</v>
      </c>
      <c r="BN13" s="290"/>
      <c r="BO13" s="291"/>
      <c r="BQ13" s="289" t="s">
        <v>117</v>
      </c>
      <c r="BR13" s="290"/>
      <c r="BS13" s="291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86" t="s">
        <v>52</v>
      </c>
      <c r="AL36" s="286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86"/>
      <c r="AL37" s="286"/>
      <c r="AV37" s="97"/>
      <c r="BD37" s="97"/>
      <c r="BQ37" s="20" t="s">
        <v>135</v>
      </c>
    </row>
    <row r="38" spans="1:71" x14ac:dyDescent="0.25">
      <c r="A38" s="9" t="s">
        <v>47</v>
      </c>
      <c r="AK38" s="286"/>
      <c r="AL38" s="286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301">
        <v>2015</v>
      </c>
      <c r="AX2" s="301"/>
      <c r="AY2" s="301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301">
        <v>2018</v>
      </c>
      <c r="BJ2" s="301"/>
      <c r="BK2" s="301"/>
      <c r="BL2" s="208"/>
      <c r="BM2" s="283">
        <v>2019</v>
      </c>
      <c r="BN2" s="283"/>
      <c r="BO2" s="283"/>
      <c r="BQ2" s="283">
        <v>2020</v>
      </c>
      <c r="BR2" s="283"/>
      <c r="BS2" s="283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8" thickBot="1" x14ac:dyDescent="0.3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8" thickBot="1" x14ac:dyDescent="0.3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5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2022-01-25T00:20:58Z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