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58144A1B-1015-486F-8495-3B22C873E1C1}" xr6:coauthVersionLast="47" xr6:coauthVersionMax="47" xr10:uidLastSave="{00000000-0000-0000-0000-000000000000}"/>
  <bookViews>
    <workbookView xWindow="-35628" yWindow="-3444" windowWidth="20376" windowHeight="12816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3" i="8" l="1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19" i="4"/>
  <c r="AB20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AB34" i="4" l="1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1" i="4"/>
  <c r="AA11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L24" i="4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9" i="4"/>
  <c r="K9" i="4"/>
  <c r="X9" i="4" s="1"/>
  <c r="X34" i="4" s="1"/>
  <c r="L8" i="4"/>
  <c r="K8" i="4"/>
  <c r="X8" i="4" s="1"/>
  <c r="L7" i="4"/>
  <c r="K7" i="4"/>
  <c r="X7" i="4" s="1"/>
  <c r="S9" i="4"/>
  <c r="S8" i="4"/>
  <c r="S7" i="4"/>
  <c r="S6" i="4"/>
  <c r="S5" i="4"/>
  <c r="R23" i="4"/>
  <c r="X23" i="4" s="1"/>
  <c r="R21" i="4"/>
  <c r="R20" i="4"/>
  <c r="R19" i="4"/>
  <c r="R18" i="4"/>
  <c r="R17" i="4"/>
  <c r="X17" i="4" s="1"/>
  <c r="R16" i="4"/>
  <c r="R15" i="4"/>
  <c r="X15" i="4" s="1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21" i="4" l="1"/>
  <c r="AA21" i="4"/>
  <c r="X20" i="4"/>
  <c r="AA20" i="4"/>
  <c r="U36" i="8"/>
  <c r="AA36" i="8"/>
  <c r="N36" i="8"/>
  <c r="AH40" i="8"/>
  <c r="AF36" i="8"/>
  <c r="M36" i="8"/>
  <c r="AA19" i="4"/>
  <c r="S34" i="4"/>
  <c r="X1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X19" i="4"/>
  <c r="AA18" i="4"/>
  <c r="X18" i="4"/>
  <c r="AA16" i="4"/>
  <c r="X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<sst xmlns="http://schemas.openxmlformats.org/spreadsheetml/2006/main" count="626" uniqueCount="149">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</sst>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5" t="s">
        <v>26</v>
      </c>
      <c r="AE2" s="275"/>
      <c r="AF2" s="275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6"/>
      <c r="AE3" s="276"/>
      <c r="AF3" s="276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5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8" customHeight="1" x14ac:dyDescent="0.25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5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5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5.6" x14ac:dyDescent="0.25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5.6" x14ac:dyDescent="0.25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5.6" x14ac:dyDescent="0.25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5.6" x14ac:dyDescent="0.25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5.6" x14ac:dyDescent="0.25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5.6" x14ac:dyDescent="0.25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5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5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5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5">
      <c r="A47" s="134" t="s">
        <v>38</v>
      </c>
      <c r="B47" s="134"/>
      <c r="C47" s="134"/>
      <c r="D47" s="134"/>
      <c r="E47" s="134"/>
      <c r="AH47" s="133"/>
    </row>
    <row r="48" spans="1:36" x14ac:dyDescent="0.25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5">
      <c r="A49" s="277" t="s">
        <v>148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</row>
    <row r="50" spans="1:32" x14ac:dyDescent="0.25">
      <c r="B50" s="72"/>
      <c r="C50" s="72"/>
      <c r="D50" s="72"/>
      <c r="E50" s="72"/>
      <c r="F50" s="203"/>
    </row>
    <row r="52" spans="1:32" x14ac:dyDescent="0.25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78" t="s">
        <v>119</v>
      </c>
      <c r="AF3" s="278" t="s">
        <v>120</v>
      </c>
      <c r="AG3" s="278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78"/>
      <c r="AF4" s="278"/>
      <c r="AG4" s="278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4" zoomScale="110" zoomScaleNormal="110" workbookViewId="0">
      <selection activeCell="R10" sqref="R10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79" t="s">
        <v>19</v>
      </c>
      <c r="V2" s="279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41" t="e">
        <f t="shared" ref="AA11" si="8">S11/R11</f>
        <v>#DIV/0!</v>
      </c>
      <c r="AB11" s="241" t="e">
        <f t="shared" si="2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3" si="9">N13+P13</f>
        <v>24</v>
      </c>
      <c r="S13" s="47">
        <f t="shared" si="9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10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1">G14+I14</f>
        <v>1365</v>
      </c>
      <c r="L14" s="38">
        <f t="shared" ref="L14:L32" si="12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9"/>
        <v>87</v>
      </c>
      <c r="S14" s="47">
        <f t="shared" si="9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10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1"/>
        <v>1020</v>
      </c>
      <c r="L15" s="38">
        <f t="shared" si="12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9"/>
        <v>124</v>
      </c>
      <c r="S15" s="47">
        <f t="shared" si="9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10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1"/>
        <v>1984</v>
      </c>
      <c r="L16" s="38">
        <f t="shared" si="12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3">N16+P16</f>
        <v>513</v>
      </c>
      <c r="S16" s="47">
        <f t="shared" si="9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4">L16/K16</f>
        <v>0.22379032258064516</v>
      </c>
      <c r="AA16" s="241">
        <f t="shared" ref="AA16" si="15">S16/R16</f>
        <v>0.98245614035087714</v>
      </c>
      <c r="AB16" s="241">
        <f t="shared" ref="AB16:AB17" si="16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1"/>
        <v>894</v>
      </c>
      <c r="L17" s="38">
        <f t="shared" si="12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3"/>
        <v>385</v>
      </c>
      <c r="S17" s="47">
        <f t="shared" si="9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7">L17/K17</f>
        <v>0.19015659955257272</v>
      </c>
      <c r="AA17" s="241">
        <f t="shared" ref="AA17" si="18">S17/R17</f>
        <v>0.96883116883116882</v>
      </c>
      <c r="AB17" s="242">
        <f t="shared" si="16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1"/>
        <v>231</v>
      </c>
      <c r="L18" s="38">
        <f t="shared" si="12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3"/>
        <v>375</v>
      </c>
      <c r="S18" s="47">
        <f t="shared" si="9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9">L18/K18</f>
        <v>0.19913419913419914</v>
      </c>
      <c r="AA18" s="241">
        <f t="shared" ref="AA18" si="20">S18/R18</f>
        <v>0.97066666666666668</v>
      </c>
      <c r="AB18" s="242">
        <f t="shared" ref="AB18" si="21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1"/>
        <v>8</v>
      </c>
      <c r="L19" s="38">
        <f t="shared" si="12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3"/>
        <v>334</v>
      </c>
      <c r="S19" s="47">
        <f t="shared" si="9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2">L19/K19</f>
        <v>0.125</v>
      </c>
      <c r="AA19" s="241">
        <f t="shared" ref="AA19:AA34" si="23">S19/R19</f>
        <v>0.94311377245508987</v>
      </c>
      <c r="AB19" s="242" t="e">
        <f t="shared" ref="AB19:AB34" si="24">V19/U19</f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1"/>
        <v>8</v>
      </c>
      <c r="L20" s="38">
        <f t="shared" si="12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3"/>
        <v>423</v>
      </c>
      <c r="S20" s="47">
        <f t="shared" si="9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 t="shared" si="22"/>
        <v>0.25</v>
      </c>
      <c r="AA20" s="241">
        <f t="shared" si="23"/>
        <v>0.99527186761229314</v>
      </c>
      <c r="AB20" s="242" t="e">
        <f t="shared" si="24"/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si="11"/>
        <v>0</v>
      </c>
      <c r="L21" s="38">
        <f t="shared" si="12"/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3"/>
        <v>48</v>
      </c>
      <c r="S21" s="47">
        <f t="shared" si="9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41" t="e">
        <f t="shared" si="22"/>
        <v>#DIV/0!</v>
      </c>
      <c r="AA21" s="241">
        <f t="shared" si="23"/>
        <v>0.89583333333333337</v>
      </c>
      <c r="AB21" s="242">
        <f t="shared" si="24"/>
        <v>1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/>
      <c r="H22" s="243"/>
      <c r="I22" s="243"/>
      <c r="J22" s="243"/>
      <c r="K22" s="38">
        <v>0</v>
      </c>
      <c r="L22" s="38">
        <v>0</v>
      </c>
      <c r="M22" s="182"/>
      <c r="N22" s="243"/>
      <c r="O22" s="243"/>
      <c r="P22" s="243"/>
      <c r="Q22" s="243"/>
      <c r="R22" s="38">
        <v>0</v>
      </c>
      <c r="S22" s="47">
        <v>0</v>
      </c>
      <c r="T22" s="38"/>
      <c r="U22" s="243"/>
      <c r="V22" s="243"/>
      <c r="W22" s="33"/>
      <c r="X22" s="210">
        <v>0</v>
      </c>
      <c r="Z22" s="241" t="e">
        <f t="shared" si="22"/>
        <v>#DIV/0!</v>
      </c>
      <c r="AA22" s="241" t="e">
        <f t="shared" si="23"/>
        <v>#DIV/0!</v>
      </c>
      <c r="AB22" s="242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2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0">
        <f t="shared" si="5"/>
        <v>0</v>
      </c>
      <c r="Z23" s="241" t="e">
        <f t="shared" si="22"/>
        <v>#DIV/0!</v>
      </c>
      <c r="AA23" s="241" t="e">
        <f t="shared" si="23"/>
        <v>#DIV/0!</v>
      </c>
      <c r="AB23" s="242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2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0">
        <f t="shared" si="5"/>
        <v>0</v>
      </c>
      <c r="Z24" s="241" t="e">
        <f t="shared" si="22"/>
        <v>#DIV/0!</v>
      </c>
      <c r="AA24" s="241" t="e">
        <f t="shared" si="23"/>
        <v>#DIV/0!</v>
      </c>
      <c r="AB24" s="242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2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0">
        <f t="shared" si="5"/>
        <v>0</v>
      </c>
      <c r="Z25" s="241" t="e">
        <f t="shared" si="22"/>
        <v>#DIV/0!</v>
      </c>
      <c r="AA25" s="241" t="e">
        <f t="shared" si="23"/>
        <v>#DIV/0!</v>
      </c>
      <c r="AB25" s="242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0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0">
        <f t="shared" si="5"/>
        <v>0</v>
      </c>
      <c r="Z26" s="241" t="e">
        <f t="shared" si="22"/>
        <v>#DIV/0!</v>
      </c>
      <c r="AA26" s="241" t="e">
        <f t="shared" si="23"/>
        <v>#DIV/0!</v>
      </c>
      <c r="AB26" s="242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0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0">
        <f t="shared" si="5"/>
        <v>0</v>
      </c>
      <c r="Z27" s="241" t="e">
        <f t="shared" si="22"/>
        <v>#DIV/0!</v>
      </c>
      <c r="AA27" s="241" t="e">
        <f t="shared" si="23"/>
        <v>#DIV/0!</v>
      </c>
      <c r="AB27" s="242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0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0">
        <f t="shared" si="5"/>
        <v>0</v>
      </c>
      <c r="Z28" s="241" t="e">
        <f t="shared" si="22"/>
        <v>#DIV/0!</v>
      </c>
      <c r="AA28" s="241" t="e">
        <f t="shared" si="23"/>
        <v>#DIV/0!</v>
      </c>
      <c r="AB28" s="242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0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0">
        <f t="shared" si="5"/>
        <v>0</v>
      </c>
      <c r="Z29" s="241" t="e">
        <f t="shared" si="22"/>
        <v>#DIV/0!</v>
      </c>
      <c r="AA29" s="241" t="e">
        <f t="shared" si="23"/>
        <v>#DIV/0!</v>
      </c>
      <c r="AB29" s="242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0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41" t="e">
        <f t="shared" si="22"/>
        <v>#DIV/0!</v>
      </c>
      <c r="AA30" s="241" t="e">
        <f t="shared" si="23"/>
        <v>#DIV/0!</v>
      </c>
      <c r="AB30" s="242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41" t="e">
        <f t="shared" si="22"/>
        <v>#DIV/0!</v>
      </c>
      <c r="AA31" s="241" t="e">
        <f t="shared" si="23"/>
        <v>#DIV/0!</v>
      </c>
      <c r="AB31" s="242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41" t="e">
        <f t="shared" si="22"/>
        <v>#DIV/0!</v>
      </c>
      <c r="AA32" s="241" t="e">
        <f t="shared" si="23"/>
        <v>#DIV/0!</v>
      </c>
      <c r="AB32" s="242" t="e">
        <f t="shared" si="24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234</v>
      </c>
      <c r="H33" s="38">
        <f t="shared" si="26"/>
        <v>30</v>
      </c>
      <c r="I33" s="38">
        <f t="shared" si="26"/>
        <v>5732</v>
      </c>
      <c r="J33" s="38">
        <f t="shared" si="26"/>
        <v>1227</v>
      </c>
      <c r="K33" s="47">
        <f t="shared" si="26"/>
        <v>5966</v>
      </c>
      <c r="L33" s="47">
        <f t="shared" si="26"/>
        <v>1257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27">G11+G33</f>
        <v>686</v>
      </c>
      <c r="H34" s="170">
        <f t="shared" si="27"/>
        <v>52</v>
      </c>
      <c r="I34" s="170">
        <f t="shared" si="27"/>
        <v>7285</v>
      </c>
      <c r="J34" s="170">
        <f t="shared" si="27"/>
        <v>1577</v>
      </c>
      <c r="K34" s="170">
        <f t="shared" si="27"/>
        <v>7971</v>
      </c>
      <c r="L34" s="170">
        <f t="shared" si="27"/>
        <v>1629</v>
      </c>
      <c r="M34" s="193"/>
      <c r="N34" s="170">
        <f t="shared" ref="N34:V34" si="28">SUM(N5:N33)</f>
        <v>162</v>
      </c>
      <c r="O34" s="170">
        <f t="shared" si="28"/>
        <v>161</v>
      </c>
      <c r="P34" s="170">
        <f t="shared" si="28"/>
        <v>2152</v>
      </c>
      <c r="Q34" s="170">
        <f t="shared" si="28"/>
        <v>2087</v>
      </c>
      <c r="R34" s="170">
        <f t="shared" si="28"/>
        <v>2314</v>
      </c>
      <c r="S34" s="170">
        <f t="shared" si="28"/>
        <v>2248</v>
      </c>
      <c r="T34" s="170"/>
      <c r="U34" s="170">
        <f t="shared" si="28"/>
        <v>419</v>
      </c>
      <c r="V34" s="170">
        <f t="shared" si="28"/>
        <v>407</v>
      </c>
      <c r="W34" s="171"/>
      <c r="X34" s="245">
        <f>SUM(X5:X33)</f>
        <v>10704</v>
      </c>
      <c r="Z34" s="264">
        <f t="shared" si="22"/>
        <v>0.20436582611968385</v>
      </c>
      <c r="AA34" s="264">
        <f t="shared" si="23"/>
        <v>0.97147796024200517</v>
      </c>
      <c r="AB34" s="265">
        <f t="shared" si="24"/>
        <v>0.97136038186157514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29">L36/K36</f>
        <v>0.21750567977998325</v>
      </c>
      <c r="AA36" s="268">
        <f t="shared" ref="AA36:AA41" si="30">S36/R36</f>
        <v>0.97685383626232314</v>
      </c>
      <c r="AB36" s="269">
        <f t="shared" ref="AB36:AB41" si="31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29"/>
        <v>0.22295514511873352</v>
      </c>
      <c r="AA37" s="268">
        <f t="shared" si="30"/>
        <v>0.93528505392912176</v>
      </c>
      <c r="AB37" s="269">
        <f t="shared" si="31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29"/>
        <v>0.22111339399276</v>
      </c>
      <c r="AA38" s="268">
        <f t="shared" si="30"/>
        <v>0.94339622641509435</v>
      </c>
      <c r="AB38" s="269">
        <f t="shared" si="31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29"/>
        <v>0.22136642419055769</v>
      </c>
      <c r="AA39" s="268">
        <f t="shared" si="30"/>
        <v>0.94075829383886256</v>
      </c>
      <c r="AB39" s="269">
        <f t="shared" si="31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29"/>
        <v>0.30849315068493149</v>
      </c>
      <c r="AA40" s="268">
        <f t="shared" si="30"/>
        <v>0.85958254269449719</v>
      </c>
      <c r="AB40" s="269">
        <f t="shared" si="31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29"/>
        <v>0.21756225425950196</v>
      </c>
      <c r="AA41" s="268">
        <f t="shared" si="30"/>
        <v>0.9109979023074618</v>
      </c>
      <c r="AB41" s="269">
        <f t="shared" si="31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81" t="s">
        <v>44</v>
      </c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61"/>
      <c r="R2" s="281" t="s">
        <v>44</v>
      </c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61"/>
      <c r="AD2" s="281" t="s">
        <v>44</v>
      </c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61"/>
      <c r="AP2" s="281" t="s">
        <v>44</v>
      </c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2">
        <v>2019</v>
      </c>
      <c r="BO3" s="282"/>
      <c r="BP3" s="282"/>
      <c r="BR3" s="282">
        <v>2020</v>
      </c>
      <c r="BS3" s="282"/>
      <c r="BT3" s="282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3" t="s">
        <v>65</v>
      </c>
      <c r="AY17" s="283"/>
      <c r="AZ17" s="28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3" t="s">
        <v>62</v>
      </c>
      <c r="AY18" s="283"/>
      <c r="AZ18" s="28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3" t="s">
        <v>63</v>
      </c>
      <c r="AY19" s="283"/>
      <c r="AZ19" s="28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0" t="s">
        <v>64</v>
      </c>
      <c r="AY20" s="280"/>
      <c r="AZ20" s="280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5" t="s">
        <v>68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106"/>
      <c r="Q2" s="285" t="s">
        <v>68</v>
      </c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107"/>
      <c r="AC2" s="285" t="s">
        <v>68</v>
      </c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104"/>
      <c r="AO2" s="286" t="s">
        <v>68</v>
      </c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6" t="s">
        <v>78</v>
      </c>
      <c r="BF12" s="291"/>
      <c r="BG12" s="297"/>
      <c r="BH12" s="225"/>
      <c r="BI12" s="290" t="s">
        <v>78</v>
      </c>
      <c r="BJ12" s="291"/>
      <c r="BK12" s="292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4"/>
      <c r="BF13" s="294"/>
      <c r="BG13" s="298"/>
      <c r="BH13" s="225"/>
      <c r="BI13" s="293"/>
      <c r="BJ13" s="294"/>
      <c r="BK13" s="295"/>
      <c r="BM13" s="287" t="s">
        <v>117</v>
      </c>
      <c r="BN13" s="288"/>
      <c r="BO13" s="289"/>
      <c r="BQ13" s="287" t="s">
        <v>117</v>
      </c>
      <c r="BR13" s="288"/>
      <c r="BS13" s="289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4" t="s">
        <v>52</v>
      </c>
      <c r="AL36" s="284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4"/>
      <c r="AL37" s="284"/>
      <c r="AV37" s="97"/>
      <c r="BD37" s="97"/>
      <c r="BQ37" s="20" t="s">
        <v>135</v>
      </c>
    </row>
    <row r="38" spans="1:71" x14ac:dyDescent="0.25">
      <c r="A38" s="9" t="s">
        <v>47</v>
      </c>
      <c r="AK38" s="284"/>
      <c r="AL38" s="284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99">
        <v>2015</v>
      </c>
      <c r="AX2" s="299"/>
      <c r="AY2" s="299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99">
        <v>2018</v>
      </c>
      <c r="BJ2" s="299"/>
      <c r="BK2" s="299"/>
      <c r="BL2" s="208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2021-12-23T18:06:10Z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