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4043A4FD-6DE0-449B-851E-2E4042F1771A}" xr6:coauthVersionLast="47" xr6:coauthVersionMax="47" xr10:uidLastSave="{00000000-0000-0000-0000-000000000000}"/>
  <bookViews>
    <workbookView xWindow="-35628" yWindow="-3444" windowWidth="20376" windowHeight="12816" activeTab="1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6" i="4" l="1"/>
  <c r="AA36" i="4"/>
  <c r="AB36" i="4"/>
  <c r="Z37" i="4"/>
  <c r="AA37" i="4"/>
  <c r="AB37" i="4"/>
  <c r="Z38" i="4"/>
  <c r="AA38" i="4"/>
  <c r="AB38" i="4"/>
  <c r="Z39" i="4"/>
  <c r="AA39" i="4"/>
  <c r="AB39" i="4"/>
  <c r="Z40" i="4"/>
  <c r="AA40" i="4"/>
  <c r="AB40" i="4"/>
  <c r="Z41" i="4"/>
  <c r="AA41" i="4"/>
  <c r="AB41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Z34" i="4"/>
  <c r="AA34" i="4"/>
  <c r="AB34" i="4"/>
  <c r="O34" i="4"/>
  <c r="P34" i="4"/>
  <c r="Q34" i="4"/>
  <c r="U34" i="4"/>
  <c r="V34" i="4"/>
  <c r="I35" i="8"/>
  <c r="J35" i="8"/>
  <c r="K35" i="8"/>
  <c r="L35" i="8"/>
  <c r="P35" i="8"/>
  <c r="Q35" i="8"/>
  <c r="R35" i="8"/>
  <c r="S35" i="8"/>
  <c r="W35" i="8"/>
  <c r="X35" i="8"/>
  <c r="Y35" i="8"/>
  <c r="Z35" i="8"/>
  <c r="AD35" i="8"/>
  <c r="AE35" i="8"/>
  <c r="AH23" i="8"/>
  <c r="AH33" i="8"/>
  <c r="AF25" i="8"/>
  <c r="AF26" i="8"/>
  <c r="AF27" i="8"/>
  <c r="AF28" i="8"/>
  <c r="AF29" i="8"/>
  <c r="AF30" i="8"/>
  <c r="AF31" i="8"/>
  <c r="AF33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3" i="8"/>
  <c r="AB33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3" i="8"/>
  <c r="U33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G35" i="8"/>
  <c r="M23" i="8"/>
  <c r="N23" i="8"/>
  <c r="T23" i="8"/>
  <c r="U23" i="8"/>
  <c r="AA23" i="8"/>
  <c r="AB23" i="8"/>
  <c r="AF23" i="8"/>
  <c r="M24" i="8"/>
  <c r="N24" i="8"/>
  <c r="T24" i="8"/>
  <c r="U24" i="8"/>
  <c r="AF24" i="8"/>
  <c r="AH32" i="8" l="1"/>
  <c r="AH31" i="8"/>
  <c r="AH30" i="8"/>
  <c r="AB35" i="8"/>
  <c r="AA35" i="8"/>
  <c r="AH29" i="8"/>
  <c r="N35" i="8"/>
  <c r="AF35" i="8"/>
  <c r="U35" i="8"/>
  <c r="AH28" i="8"/>
  <c r="T35" i="8"/>
  <c r="AH27" i="8"/>
  <c r="M35" i="8"/>
  <c r="AH26" i="8"/>
  <c r="AH25" i="8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H35" i="8" l="1"/>
  <c r="AB5" i="4"/>
  <c r="AB6" i="4"/>
  <c r="AB7" i="4"/>
  <c r="AB8" i="4"/>
  <c r="AB9" i="4"/>
  <c r="AB11" i="4"/>
  <c r="AA11" i="4"/>
  <c r="AB18" i="4" l="1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39" i="8"/>
  <c r="AA39" i="8"/>
  <c r="N39" i="8"/>
  <c r="M39" i="8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L20" i="4"/>
  <c r="L21" i="4"/>
  <c r="L23" i="4"/>
  <c r="L24" i="4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15" i="4"/>
  <c r="S16" i="4"/>
  <c r="S17" i="4"/>
  <c r="S18" i="4"/>
  <c r="S19" i="4"/>
  <c r="S20" i="4"/>
  <c r="S21" i="4"/>
  <c r="S23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9" i="4"/>
  <c r="K9" i="4"/>
  <c r="X9" i="4" s="1"/>
  <c r="L8" i="4"/>
  <c r="K8" i="4"/>
  <c r="X8" i="4" s="1"/>
  <c r="L7" i="4"/>
  <c r="K7" i="4"/>
  <c r="X7" i="4" s="1"/>
  <c r="S9" i="4"/>
  <c r="S8" i="4"/>
  <c r="S7" i="4"/>
  <c r="S6" i="4"/>
  <c r="S5" i="4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S34" i="4" l="1"/>
  <c r="X14" i="4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17" i="4"/>
  <c r="AA15" i="4"/>
  <c r="Z6" i="4"/>
  <c r="Z7" i="4"/>
  <c r="Z9" i="4"/>
  <c r="Z5" i="4"/>
  <c r="Z8" i="4"/>
  <c r="X19" i="4"/>
  <c r="AA18" i="4"/>
  <c r="X18" i="4"/>
  <c r="AA16" i="4"/>
  <c r="X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E14" i="3" l="1"/>
  <c r="AF14" i="3"/>
  <c r="AG14" i="3"/>
  <c r="X34" i="4"/>
  <c r="Z11" i="4"/>
  <c r="L34" i="4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</calcChain>
</file>

<file path=xl/sharedStrings.xml><?xml version="1.0" encoding="utf-8"?>
<sst xmlns="http://schemas.openxmlformats.org/spreadsheetml/2006/main" count="625" uniqueCount="149">
  <si>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</si>
  <si>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</si>
  <si>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</si>
  <si>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</si>
  <si>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</si>
  <si>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</si>
  <si>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</si>
  <si>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</si>
  <si>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</si>
  <si>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</si>
  <si>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</si>
  <si>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</si>
  <si>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</si>
  <si>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</si>
  <si>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</si>
  <si>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</si>
  <si>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</si>
  <si>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</si>
  <si>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</si>
  <si>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</si>
  <si>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</si>
  <si>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</si>
  <si>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</si>
  <si>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</si>
  <si>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</si>
  <si>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</si>
  <si>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</si>
  <si>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</si>
  <si>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</si>
  <si>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</si>
  <si>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</si>
  <si>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</si>
  <si>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</si>
  <si>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</si>
  <si>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</si>
  <si>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</si>
  <si>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</si>
  <si>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</si>
  <si>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</si>
  <si>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</si>
  <si>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</si>
  <si>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</si>
  <si>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</si>
  <si>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</si>
  <si>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</si>
  <si>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</si>
  <si>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</si>
  <si>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</si>
  <si>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</si>
  <si>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</si>
  <si>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</si>
  <si>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</si>
  <si>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</si>
  <si>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</si>
  <si>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</si>
  <si>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</si>
  <si>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</si>
  <si>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</si>
  <si>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</si>
  <si>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</si>
  <si>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</si>
  <si>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</si>
  <si>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</si>
  <si>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</si>
  <si>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</si>
  <si>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</si>
  <si>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</si>
  <si>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</si>
  <si>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</si>
  <si>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</si>
  <si>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</si>
  <si>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</si>
  <si>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</si>
  <si>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</si>
  <si>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</si>
  <si>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</si>
  <si>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</si>
  <si>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</si>
  <si>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</si>
  <si>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</si>
  <si>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</si>
  <si>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</si>
  <si>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</si>
  <si>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</si>
  <si>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</si>
  <si>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</si>
  <si>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</si>
  <si>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</si>
  <si>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</si>
  <si>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</si>
  <si>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</si>
  <si>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</si>
  <si>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</si>
  <si>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</si>
  <si>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</si>
  <si>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</si>
  <si>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</si>
  <si>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</si>
  <si>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</si>
  <si>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</si>
  <si>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</si>
  <si>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</si>
  <si>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</si>
  <si>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</si>
  <si>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</si>
  <si>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</si>
  <si>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</si>
  <si>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</si>
  <si>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</si>
  <si>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</si>
  <si>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</si>
  <si>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</si>
  <si>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</si>
  <si>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</si>
  <si>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</si>
  <si>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</si>
  <si>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</si>
  <si>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</si>
  <si>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</si>
  <si>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</si>
  <si>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</si>
  <si>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</si>
  <si>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</si>
  <si>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</si>
  <si>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</si>
  <si>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</si>
  <si>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</si>
  <si>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</si>
  <si>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</si>
  <si>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</si>
  <si>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</si>
  <si>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</si>
  <si>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</si>
  <si>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</si>
  <si>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</si>
  <si>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</si>
  <si>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</si>
  <si>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</si>
  <si>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</si>
  <si>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</si>
  <si>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</si>
  <si>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</si>
  <si>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</si>
  <si>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</si>
  <si>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</si>
  <si>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</si>
  <si>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</si>
  <si>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</si>
  <si>
    <t>5/  JWs 32 - 37, with the exception of JW 35 we were unable to trap due to high flows or fire exacuations.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</si>
</sst>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9" fontId="0" fillId="0" borderId="0" xfId="3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1" xfId="1" applyFont="1" applyFill="1" applyBorder="1" applyAlignment="1">
      <alignment horizontal="right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1"/>
  <sheetViews>
    <sheetView tabSelected="1" zoomScale="90" zoomScaleNormal="90" workbookViewId="0">
      <selection activeCell="AG32" sqref="AG32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5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62" t="s">
        <v>26</v>
      </c>
      <c r="AE2" s="262"/>
      <c r="AF2" s="262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3"/>
      <c r="AE3" s="263"/>
      <c r="AF3" s="263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69" t="s">
        <v>106</v>
      </c>
      <c r="AI4" s="297" t="s">
        <v>115</v>
      </c>
    </row>
    <row r="5" spans="1:35" s="135" customFormat="1" ht="2.4" customHeight="1" x14ac:dyDescent="0.25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ht="15.6" x14ac:dyDescent="0.25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261">
        <v>5</v>
      </c>
      <c r="G15" s="257">
        <v>0</v>
      </c>
      <c r="H15" s="257"/>
      <c r="I15" s="257">
        <v>0</v>
      </c>
      <c r="J15" s="257">
        <v>0</v>
      </c>
      <c r="K15" s="257">
        <v>0</v>
      </c>
      <c r="L15" s="257">
        <v>0</v>
      </c>
      <c r="M15" s="258">
        <f t="shared" si="15"/>
        <v>0</v>
      </c>
      <c r="N15" s="258">
        <f t="shared" si="15"/>
        <v>0</v>
      </c>
      <c r="O15" s="258"/>
      <c r="P15" s="257">
        <v>0</v>
      </c>
      <c r="Q15" s="257">
        <v>0</v>
      </c>
      <c r="R15" s="257">
        <v>0</v>
      </c>
      <c r="S15" s="257">
        <v>0</v>
      </c>
      <c r="T15" s="258">
        <f t="shared" si="16"/>
        <v>0</v>
      </c>
      <c r="U15" s="258">
        <f t="shared" si="16"/>
        <v>0</v>
      </c>
      <c r="V15" s="258"/>
      <c r="W15" s="257">
        <v>0</v>
      </c>
      <c r="X15" s="257">
        <v>0</v>
      </c>
      <c r="Y15" s="257">
        <v>0</v>
      </c>
      <c r="Z15" s="257">
        <v>0</v>
      </c>
      <c r="AA15" s="258">
        <f t="shared" si="5"/>
        <v>0</v>
      </c>
      <c r="AB15" s="258">
        <f t="shared" si="6"/>
        <v>0</v>
      </c>
      <c r="AC15" s="258"/>
      <c r="AD15" s="257">
        <v>0</v>
      </c>
      <c r="AE15" s="257">
        <v>0</v>
      </c>
      <c r="AF15" s="258">
        <f t="shared" si="13"/>
        <v>0</v>
      </c>
      <c r="AG15" s="259"/>
      <c r="AH15" s="260">
        <f t="shared" si="14"/>
        <v>0</v>
      </c>
      <c r="AI15" s="259">
        <v>32</v>
      </c>
    </row>
    <row r="16" spans="1:35" s="135" customFormat="1" ht="15.6" x14ac:dyDescent="0.25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261">
        <v>5</v>
      </c>
      <c r="G16" s="257">
        <v>0</v>
      </c>
      <c r="H16" s="257"/>
      <c r="I16" s="257">
        <v>0</v>
      </c>
      <c r="J16" s="257">
        <v>0</v>
      </c>
      <c r="K16" s="257">
        <v>0</v>
      </c>
      <c r="L16" s="257">
        <v>0</v>
      </c>
      <c r="M16" s="258">
        <f t="shared" si="15"/>
        <v>0</v>
      </c>
      <c r="N16" s="258">
        <f t="shared" si="15"/>
        <v>0</v>
      </c>
      <c r="O16" s="258"/>
      <c r="P16" s="257">
        <v>0</v>
      </c>
      <c r="Q16" s="257">
        <v>0</v>
      </c>
      <c r="R16" s="257">
        <v>0</v>
      </c>
      <c r="S16" s="257">
        <v>0</v>
      </c>
      <c r="T16" s="258">
        <f t="shared" si="16"/>
        <v>0</v>
      </c>
      <c r="U16" s="258">
        <f t="shared" si="16"/>
        <v>0</v>
      </c>
      <c r="V16" s="258"/>
      <c r="W16" s="257">
        <v>0</v>
      </c>
      <c r="X16" s="257">
        <v>0</v>
      </c>
      <c r="Y16" s="257">
        <v>0</v>
      </c>
      <c r="Z16" s="257">
        <v>0</v>
      </c>
      <c r="AA16" s="258">
        <f t="shared" si="5"/>
        <v>0</v>
      </c>
      <c r="AB16" s="258">
        <f t="shared" si="6"/>
        <v>0</v>
      </c>
      <c r="AC16" s="258"/>
      <c r="AD16" s="257">
        <v>0</v>
      </c>
      <c r="AE16" s="257">
        <v>0</v>
      </c>
      <c r="AF16" s="258">
        <f t="shared" si="13"/>
        <v>0</v>
      </c>
      <c r="AG16" s="259"/>
      <c r="AH16" s="260">
        <f t="shared" si="14"/>
        <v>0</v>
      </c>
      <c r="AI16" s="259">
        <v>33</v>
      </c>
    </row>
    <row r="17" spans="1:35" s="135" customFormat="1" ht="15.6" x14ac:dyDescent="0.25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261">
        <v>5</v>
      </c>
      <c r="G17" s="257">
        <v>0</v>
      </c>
      <c r="H17" s="257"/>
      <c r="I17" s="257">
        <v>0</v>
      </c>
      <c r="J17" s="257">
        <v>0</v>
      </c>
      <c r="K17" s="257">
        <v>0</v>
      </c>
      <c r="L17" s="257">
        <v>0</v>
      </c>
      <c r="M17" s="258">
        <f t="shared" si="15"/>
        <v>0</v>
      </c>
      <c r="N17" s="258">
        <f t="shared" si="15"/>
        <v>0</v>
      </c>
      <c r="O17" s="258"/>
      <c r="P17" s="257">
        <v>0</v>
      </c>
      <c r="Q17" s="257">
        <v>0</v>
      </c>
      <c r="R17" s="257">
        <v>0</v>
      </c>
      <c r="S17" s="257">
        <v>0</v>
      </c>
      <c r="T17" s="258">
        <f t="shared" si="16"/>
        <v>0</v>
      </c>
      <c r="U17" s="258">
        <f t="shared" si="16"/>
        <v>0</v>
      </c>
      <c r="V17" s="258"/>
      <c r="W17" s="257">
        <v>0</v>
      </c>
      <c r="X17" s="257">
        <v>0</v>
      </c>
      <c r="Y17" s="257">
        <v>0</v>
      </c>
      <c r="Z17" s="257">
        <v>0</v>
      </c>
      <c r="AA17" s="258">
        <f t="shared" si="5"/>
        <v>0</v>
      </c>
      <c r="AB17" s="258">
        <f t="shared" si="6"/>
        <v>0</v>
      </c>
      <c r="AC17" s="258"/>
      <c r="AD17" s="257">
        <v>0</v>
      </c>
      <c r="AE17" s="257">
        <v>0</v>
      </c>
      <c r="AF17" s="258">
        <f t="shared" si="13"/>
        <v>0</v>
      </c>
      <c r="AG17" s="259"/>
      <c r="AH17" s="260">
        <f t="shared" si="14"/>
        <v>0</v>
      </c>
      <c r="AI17" s="259">
        <v>34</v>
      </c>
    </row>
    <row r="18" spans="1:35" s="135" customFormat="1" ht="15.6" x14ac:dyDescent="0.25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261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ht="15.6" x14ac:dyDescent="0.25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261">
        <v>5</v>
      </c>
      <c r="G19" s="257">
        <v>0</v>
      </c>
      <c r="H19" s="257"/>
      <c r="I19" s="257">
        <v>0</v>
      </c>
      <c r="J19" s="257">
        <v>0</v>
      </c>
      <c r="K19" s="257">
        <v>0</v>
      </c>
      <c r="L19" s="257">
        <v>0</v>
      </c>
      <c r="M19" s="258">
        <f t="shared" si="24"/>
        <v>0</v>
      </c>
      <c r="N19" s="258">
        <f t="shared" si="25"/>
        <v>0</v>
      </c>
      <c r="O19" s="258"/>
      <c r="P19" s="257">
        <v>0</v>
      </c>
      <c r="Q19" s="257">
        <v>0</v>
      </c>
      <c r="R19" s="257">
        <v>0</v>
      </c>
      <c r="S19" s="257">
        <v>0</v>
      </c>
      <c r="T19" s="258">
        <f t="shared" si="26"/>
        <v>0</v>
      </c>
      <c r="U19" s="258">
        <f t="shared" si="27"/>
        <v>0</v>
      </c>
      <c r="V19" s="258"/>
      <c r="W19" s="257">
        <v>0</v>
      </c>
      <c r="X19" s="257">
        <v>0</v>
      </c>
      <c r="Y19" s="257">
        <v>0</v>
      </c>
      <c r="Z19" s="257">
        <v>0</v>
      </c>
      <c r="AA19" s="258">
        <f t="shared" si="28"/>
        <v>0</v>
      </c>
      <c r="AB19" s="258">
        <f t="shared" si="29"/>
        <v>0</v>
      </c>
      <c r="AC19" s="258"/>
      <c r="AD19" s="257">
        <v>0</v>
      </c>
      <c r="AE19" s="257">
        <v>0</v>
      </c>
      <c r="AF19" s="258">
        <f t="shared" si="13"/>
        <v>0</v>
      </c>
      <c r="AG19" s="259"/>
      <c r="AH19" s="260">
        <f t="shared" si="14"/>
        <v>0</v>
      </c>
      <c r="AI19" s="259">
        <v>36</v>
      </c>
    </row>
    <row r="20" spans="1:35" s="135" customFormat="1" ht="15.6" x14ac:dyDescent="0.25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261">
        <v>5</v>
      </c>
      <c r="G20" s="257">
        <v>0</v>
      </c>
      <c r="H20" s="257"/>
      <c r="I20" s="257">
        <v>0</v>
      </c>
      <c r="J20" s="257">
        <v>0</v>
      </c>
      <c r="K20" s="257">
        <v>0</v>
      </c>
      <c r="L20" s="257">
        <v>0</v>
      </c>
      <c r="M20" s="258">
        <f t="shared" si="24"/>
        <v>0</v>
      </c>
      <c r="N20" s="258">
        <f t="shared" si="25"/>
        <v>0</v>
      </c>
      <c r="O20" s="258"/>
      <c r="P20" s="257">
        <v>0</v>
      </c>
      <c r="Q20" s="257">
        <v>0</v>
      </c>
      <c r="R20" s="257">
        <v>0</v>
      </c>
      <c r="S20" s="257">
        <v>0</v>
      </c>
      <c r="T20" s="258">
        <f t="shared" si="26"/>
        <v>0</v>
      </c>
      <c r="U20" s="258">
        <f t="shared" si="27"/>
        <v>0</v>
      </c>
      <c r="V20" s="258"/>
      <c r="W20" s="257">
        <v>0</v>
      </c>
      <c r="X20" s="257">
        <v>0</v>
      </c>
      <c r="Y20" s="257">
        <v>0</v>
      </c>
      <c r="Z20" s="257">
        <v>0</v>
      </c>
      <c r="AA20" s="258">
        <f t="shared" si="28"/>
        <v>0</v>
      </c>
      <c r="AB20" s="258">
        <f t="shared" si="29"/>
        <v>0</v>
      </c>
      <c r="AC20" s="258"/>
      <c r="AD20" s="257">
        <v>0</v>
      </c>
      <c r="AE20" s="257">
        <v>0</v>
      </c>
      <c r="AF20" s="258">
        <f t="shared" si="13"/>
        <v>0</v>
      </c>
      <c r="AG20" s="259"/>
      <c r="AH20" s="260">
        <f t="shared" ref="AH20:AH33" si="30">AF20+AA20+T20+M20</f>
        <v>0</v>
      </c>
      <c r="AI20" s="259">
        <v>37</v>
      </c>
    </row>
    <row r="21" spans="1:35" s="135" customFormat="1" x14ac:dyDescent="0.25">
      <c r="A21" s="139">
        <v>38</v>
      </c>
      <c r="B21" s="133"/>
      <c r="C21" s="199">
        <f t="shared" ref="C21:C33" si="31">C20+7</f>
        <v>44091</v>
      </c>
      <c r="D21" s="133" t="s">
        <v>35</v>
      </c>
      <c r="E21" s="199">
        <f t="shared" ref="E21:E33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5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5" s="135" customFormat="1" x14ac:dyDescent="0.25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3" si="39">SUM(AD23:AE23)</f>
        <v>0</v>
      </c>
      <c r="AH23" s="133">
        <f t="shared" si="30"/>
        <v>295</v>
      </c>
      <c r="AI23" s="135">
        <v>40</v>
      </c>
    </row>
    <row r="24" spans="1:35" s="135" customFormat="1" x14ac:dyDescent="0.25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3" si="40">Y24+W24</f>
        <v>2</v>
      </c>
      <c r="AB24" s="71">
        <f t="shared" ref="AB24:AB33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5" s="135" customFormat="1" x14ac:dyDescent="0.25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3" si="42">K25+I25</f>
        <v>129</v>
      </c>
      <c r="N25" s="71">
        <f t="shared" ref="N25:N33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3" si="44">P25+R25</f>
        <v>7</v>
      </c>
      <c r="U25" s="71">
        <f t="shared" ref="U25:U33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5" s="135" customFormat="1" x14ac:dyDescent="0.25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5" s="135" customFormat="1" x14ac:dyDescent="0.25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5" s="135" customFormat="1" x14ac:dyDescent="0.25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>
        <v>4</v>
      </c>
      <c r="H28" s="136"/>
      <c r="I28" s="136">
        <v>1</v>
      </c>
      <c r="J28" s="136">
        <v>0</v>
      </c>
      <c r="K28" s="136">
        <v>29</v>
      </c>
      <c r="L28" s="136">
        <v>3</v>
      </c>
      <c r="M28" s="71">
        <f t="shared" si="42"/>
        <v>30</v>
      </c>
      <c r="N28" s="71">
        <f t="shared" si="43"/>
        <v>3</v>
      </c>
      <c r="O28" s="71"/>
      <c r="P28" s="136">
        <v>1</v>
      </c>
      <c r="Q28" s="136">
        <v>1</v>
      </c>
      <c r="R28" s="136">
        <v>104</v>
      </c>
      <c r="S28" s="136">
        <v>93</v>
      </c>
      <c r="T28" s="71">
        <f t="shared" si="44"/>
        <v>105</v>
      </c>
      <c r="U28" s="71">
        <f t="shared" si="45"/>
        <v>94</v>
      </c>
      <c r="V28" s="71"/>
      <c r="W28" s="136">
        <v>0</v>
      </c>
      <c r="X28" s="136">
        <v>0</v>
      </c>
      <c r="Y28" s="136">
        <v>32</v>
      </c>
      <c r="Z28" s="136">
        <v>30</v>
      </c>
      <c r="AA28" s="71">
        <f t="shared" si="40"/>
        <v>32</v>
      </c>
      <c r="AB28" s="71">
        <f t="shared" si="41"/>
        <v>30</v>
      </c>
      <c r="AC28" s="71"/>
      <c r="AD28" s="136">
        <v>0</v>
      </c>
      <c r="AE28" s="136">
        <v>0</v>
      </c>
      <c r="AF28" s="71">
        <f t="shared" si="39"/>
        <v>0</v>
      </c>
      <c r="AH28" s="133">
        <f t="shared" si="30"/>
        <v>167</v>
      </c>
      <c r="AI28" s="135">
        <v>45</v>
      </c>
    </row>
    <row r="29" spans="1:35" s="135" customFormat="1" x14ac:dyDescent="0.25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>
        <v>5</v>
      </c>
      <c r="H29" s="136"/>
      <c r="I29" s="136">
        <v>11</v>
      </c>
      <c r="J29" s="136">
        <v>2</v>
      </c>
      <c r="K29" s="136">
        <v>12</v>
      </c>
      <c r="L29" s="136">
        <v>2</v>
      </c>
      <c r="M29" s="71">
        <f t="shared" si="42"/>
        <v>23</v>
      </c>
      <c r="N29" s="71">
        <f t="shared" si="43"/>
        <v>4</v>
      </c>
      <c r="O29" s="71"/>
      <c r="P29" s="136">
        <v>4</v>
      </c>
      <c r="Q29" s="136">
        <v>4</v>
      </c>
      <c r="R29" s="136">
        <v>69</v>
      </c>
      <c r="S29" s="136">
        <v>63</v>
      </c>
      <c r="T29" s="71">
        <f t="shared" si="44"/>
        <v>73</v>
      </c>
      <c r="U29" s="71">
        <f t="shared" si="45"/>
        <v>67</v>
      </c>
      <c r="V29" s="71"/>
      <c r="W29" s="136">
        <v>0</v>
      </c>
      <c r="X29" s="136">
        <v>0</v>
      </c>
      <c r="Y29" s="136">
        <v>6</v>
      </c>
      <c r="Z29" s="136">
        <v>2</v>
      </c>
      <c r="AA29" s="71">
        <f t="shared" si="40"/>
        <v>6</v>
      </c>
      <c r="AB29" s="71">
        <f t="shared" si="41"/>
        <v>2</v>
      </c>
      <c r="AC29" s="71"/>
      <c r="AD29" s="136">
        <v>0</v>
      </c>
      <c r="AE29" s="136">
        <v>0</v>
      </c>
      <c r="AF29" s="71">
        <f t="shared" si="39"/>
        <v>0</v>
      </c>
      <c r="AH29" s="133">
        <f t="shared" si="30"/>
        <v>102</v>
      </c>
      <c r="AI29" s="135">
        <v>46</v>
      </c>
    </row>
    <row r="30" spans="1:35" s="135" customFormat="1" x14ac:dyDescent="0.25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>
        <v>4</v>
      </c>
      <c r="H30" s="136"/>
      <c r="I30" s="136">
        <v>1</v>
      </c>
      <c r="J30" s="136">
        <v>0</v>
      </c>
      <c r="K30" s="136">
        <v>9</v>
      </c>
      <c r="L30" s="136">
        <v>2</v>
      </c>
      <c r="M30" s="71">
        <f t="shared" si="42"/>
        <v>10</v>
      </c>
      <c r="N30" s="71">
        <f t="shared" si="43"/>
        <v>2</v>
      </c>
      <c r="O30" s="71"/>
      <c r="P30" s="136">
        <v>0</v>
      </c>
      <c r="Q30" s="136">
        <v>0</v>
      </c>
      <c r="R30" s="136">
        <v>35</v>
      </c>
      <c r="S30" s="136">
        <v>34</v>
      </c>
      <c r="T30" s="71">
        <f t="shared" si="44"/>
        <v>35</v>
      </c>
      <c r="U30" s="71">
        <f t="shared" si="45"/>
        <v>34</v>
      </c>
      <c r="V30" s="71"/>
      <c r="W30" s="136">
        <v>0</v>
      </c>
      <c r="X30" s="136">
        <v>0</v>
      </c>
      <c r="Y30" s="136">
        <v>1</v>
      </c>
      <c r="Z30" s="136">
        <v>0</v>
      </c>
      <c r="AA30" s="71">
        <f t="shared" si="40"/>
        <v>1</v>
      </c>
      <c r="AB30" s="71">
        <f t="shared" si="41"/>
        <v>0</v>
      </c>
      <c r="AC30" s="71"/>
      <c r="AD30" s="136">
        <v>0</v>
      </c>
      <c r="AE30" s="136">
        <v>0</v>
      </c>
      <c r="AF30" s="71">
        <f t="shared" si="39"/>
        <v>0</v>
      </c>
      <c r="AH30" s="133">
        <f t="shared" si="30"/>
        <v>46</v>
      </c>
      <c r="AI30" s="135">
        <v>47</v>
      </c>
    </row>
    <row r="31" spans="1:35" s="135" customFormat="1" x14ac:dyDescent="0.25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>
        <v>4</v>
      </c>
      <c r="H31" s="136"/>
      <c r="I31" s="136">
        <v>0</v>
      </c>
      <c r="J31" s="136">
        <v>0</v>
      </c>
      <c r="K31" s="136">
        <v>0</v>
      </c>
      <c r="L31" s="136">
        <v>0</v>
      </c>
      <c r="M31" s="71">
        <f t="shared" si="42"/>
        <v>0</v>
      </c>
      <c r="N31" s="71">
        <f t="shared" si="43"/>
        <v>0</v>
      </c>
      <c r="O31" s="71"/>
      <c r="P31" s="136">
        <v>1</v>
      </c>
      <c r="Q31" s="136">
        <v>1</v>
      </c>
      <c r="R31" s="136">
        <v>22</v>
      </c>
      <c r="S31" s="136">
        <v>22</v>
      </c>
      <c r="T31" s="71">
        <f t="shared" si="44"/>
        <v>23</v>
      </c>
      <c r="U31" s="71">
        <f t="shared" si="45"/>
        <v>23</v>
      </c>
      <c r="V31" s="71"/>
      <c r="W31" s="136">
        <v>0</v>
      </c>
      <c r="X31" s="136">
        <v>0</v>
      </c>
      <c r="Y31" s="136">
        <v>7</v>
      </c>
      <c r="Z31" s="136">
        <v>2</v>
      </c>
      <c r="AA31" s="71">
        <f t="shared" si="40"/>
        <v>7</v>
      </c>
      <c r="AB31" s="71">
        <f t="shared" si="41"/>
        <v>2</v>
      </c>
      <c r="AC31" s="71"/>
      <c r="AD31" s="136">
        <v>0</v>
      </c>
      <c r="AE31" s="136">
        <v>0</v>
      </c>
      <c r="AF31" s="71">
        <f t="shared" si="39"/>
        <v>0</v>
      </c>
      <c r="AH31" s="133">
        <f t="shared" si="30"/>
        <v>30</v>
      </c>
      <c r="AI31" s="135">
        <v>48</v>
      </c>
    </row>
    <row r="32" spans="1:35" s="135" customFormat="1" x14ac:dyDescent="0.25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>
        <v>5</v>
      </c>
      <c r="H32" s="136"/>
      <c r="I32" s="136">
        <v>0</v>
      </c>
      <c r="J32" s="136">
        <v>0</v>
      </c>
      <c r="K32" s="136">
        <v>0</v>
      </c>
      <c r="L32" s="136">
        <v>0</v>
      </c>
      <c r="M32" s="71">
        <f t="shared" si="42"/>
        <v>0</v>
      </c>
      <c r="N32" s="71">
        <f t="shared" si="43"/>
        <v>0</v>
      </c>
      <c r="O32" s="71"/>
      <c r="P32" s="136">
        <v>4</v>
      </c>
      <c r="Q32" s="136">
        <v>4</v>
      </c>
      <c r="R32" s="136">
        <v>13</v>
      </c>
      <c r="S32" s="136">
        <v>13</v>
      </c>
      <c r="T32" s="71">
        <f t="shared" si="44"/>
        <v>17</v>
      </c>
      <c r="U32" s="71">
        <f t="shared" si="45"/>
        <v>17</v>
      </c>
      <c r="V32" s="71"/>
      <c r="W32" s="136">
        <v>0</v>
      </c>
      <c r="X32" s="136">
        <v>0</v>
      </c>
      <c r="Y32" s="136">
        <v>4</v>
      </c>
      <c r="Z32" s="136">
        <v>2</v>
      </c>
      <c r="AA32" s="71">
        <f t="shared" si="40"/>
        <v>4</v>
      </c>
      <c r="AB32" s="71">
        <f t="shared" si="41"/>
        <v>2</v>
      </c>
      <c r="AC32" s="71"/>
      <c r="AD32" s="136">
        <v>0</v>
      </c>
      <c r="AE32" s="136">
        <v>0</v>
      </c>
      <c r="AF32" s="71">
        <v>0</v>
      </c>
      <c r="AH32" s="133">
        <f t="shared" si="30"/>
        <v>21</v>
      </c>
      <c r="AI32" s="135">
        <v>49</v>
      </c>
    </row>
    <row r="33" spans="1:36" s="135" customFormat="1" x14ac:dyDescent="0.25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/>
      <c r="H33" s="136"/>
      <c r="I33" s="136"/>
      <c r="J33" s="136"/>
      <c r="K33" s="136"/>
      <c r="L33" s="136"/>
      <c r="M33" s="71">
        <f t="shared" si="42"/>
        <v>0</v>
      </c>
      <c r="N33" s="71">
        <f t="shared" si="43"/>
        <v>0</v>
      </c>
      <c r="O33" s="71"/>
      <c r="P33" s="136"/>
      <c r="Q33" s="136"/>
      <c r="R33" s="136"/>
      <c r="S33" s="136"/>
      <c r="T33" s="71">
        <f t="shared" si="44"/>
        <v>0</v>
      </c>
      <c r="U33" s="71">
        <f t="shared" si="45"/>
        <v>0</v>
      </c>
      <c r="V33" s="71"/>
      <c r="W33" s="136"/>
      <c r="X33" s="136"/>
      <c r="Y33" s="136"/>
      <c r="Z33" s="136"/>
      <c r="AA33" s="71">
        <f t="shared" si="40"/>
        <v>0</v>
      </c>
      <c r="AB33" s="71">
        <f t="shared" si="41"/>
        <v>0</v>
      </c>
      <c r="AC33" s="71"/>
      <c r="AD33" s="136"/>
      <c r="AE33" s="136"/>
      <c r="AF33" s="71">
        <f t="shared" si="39"/>
        <v>0</v>
      </c>
      <c r="AH33" s="133">
        <f t="shared" si="30"/>
        <v>0</v>
      </c>
      <c r="AI33" s="135">
        <v>50</v>
      </c>
    </row>
    <row r="34" spans="1:36" s="132" customFormat="1" ht="7.8" customHeight="1" x14ac:dyDescent="0.25">
      <c r="A34" s="139"/>
      <c r="B34" s="133"/>
      <c r="C34" s="199"/>
      <c r="D34" s="202"/>
      <c r="E34" s="199"/>
      <c r="F34" s="133"/>
      <c r="G34" s="71"/>
      <c r="H34" s="71"/>
      <c r="I34" s="71"/>
      <c r="J34" s="71"/>
      <c r="K34" s="71"/>
      <c r="L34" s="71"/>
      <c r="M34" s="71"/>
      <c r="N34" s="71"/>
      <c r="O34" s="136"/>
      <c r="P34" s="136"/>
      <c r="Q34" s="136"/>
      <c r="R34" s="136"/>
      <c r="S34" s="136"/>
      <c r="T34" s="71"/>
      <c r="U34" s="71"/>
      <c r="V34" s="136"/>
      <c r="W34" s="71"/>
      <c r="X34" s="71"/>
      <c r="Y34" s="71"/>
      <c r="Z34" s="71"/>
      <c r="AA34" s="71"/>
      <c r="AB34" s="71"/>
      <c r="AC34" s="136"/>
      <c r="AD34" s="71"/>
      <c r="AE34" s="71"/>
      <c r="AF34" s="136"/>
      <c r="AG34" s="135"/>
      <c r="AH34" s="133"/>
      <c r="AI34" s="135"/>
      <c r="AJ34" s="135"/>
    </row>
    <row r="35" spans="1:36" s="198" customFormat="1" x14ac:dyDescent="0.25">
      <c r="A35" s="139"/>
      <c r="B35" s="139"/>
      <c r="C35" s="143"/>
      <c r="D35" s="144"/>
      <c r="E35" s="145" t="s">
        <v>138</v>
      </c>
      <c r="F35" s="69"/>
      <c r="G35" s="69">
        <f>SUM(G5:G33)</f>
        <v>102</v>
      </c>
      <c r="H35" s="69"/>
      <c r="I35" s="69">
        <f t="shared" ref="I35:AH35" si="46">SUM(I5:I33)</f>
        <v>281</v>
      </c>
      <c r="J35" s="69">
        <f t="shared" si="46"/>
        <v>7</v>
      </c>
      <c r="K35" s="69">
        <f t="shared" si="46"/>
        <v>1578</v>
      </c>
      <c r="L35" s="69">
        <f t="shared" si="46"/>
        <v>307</v>
      </c>
      <c r="M35" s="69">
        <f t="shared" si="46"/>
        <v>1859</v>
      </c>
      <c r="N35" s="69">
        <f t="shared" si="46"/>
        <v>314</v>
      </c>
      <c r="O35" s="69"/>
      <c r="P35" s="69">
        <f t="shared" si="46"/>
        <v>14</v>
      </c>
      <c r="Q35" s="69">
        <f t="shared" si="46"/>
        <v>14</v>
      </c>
      <c r="R35" s="69">
        <f t="shared" si="46"/>
        <v>322</v>
      </c>
      <c r="S35" s="69">
        <f t="shared" si="46"/>
        <v>304</v>
      </c>
      <c r="T35" s="69">
        <f t="shared" si="46"/>
        <v>336</v>
      </c>
      <c r="U35" s="69">
        <f t="shared" si="46"/>
        <v>318</v>
      </c>
      <c r="V35" s="69"/>
      <c r="W35" s="69">
        <f t="shared" si="46"/>
        <v>3</v>
      </c>
      <c r="X35" s="69">
        <f t="shared" si="46"/>
        <v>0</v>
      </c>
      <c r="Y35" s="69">
        <f t="shared" si="46"/>
        <v>204</v>
      </c>
      <c r="Z35" s="69">
        <f t="shared" si="46"/>
        <v>99</v>
      </c>
      <c r="AA35" s="69">
        <f t="shared" si="46"/>
        <v>207</v>
      </c>
      <c r="AB35" s="69">
        <f t="shared" si="46"/>
        <v>99</v>
      </c>
      <c r="AC35" s="69"/>
      <c r="AD35" s="69">
        <f t="shared" si="46"/>
        <v>0</v>
      </c>
      <c r="AE35" s="69">
        <f t="shared" si="46"/>
        <v>11</v>
      </c>
      <c r="AF35" s="69">
        <f t="shared" si="46"/>
        <v>11</v>
      </c>
      <c r="AG35" s="69"/>
      <c r="AH35" s="69">
        <f t="shared" si="46"/>
        <v>2413</v>
      </c>
      <c r="AI35" s="132"/>
      <c r="AJ35" s="132"/>
    </row>
    <row r="36" spans="1:36" s="198" customFormat="1" x14ac:dyDescent="0.25">
      <c r="A36" s="146"/>
      <c r="B36" s="69"/>
      <c r="C36" s="147"/>
      <c r="D36" s="148"/>
      <c r="E36" s="14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131"/>
      <c r="AH36" s="136"/>
    </row>
    <row r="37" spans="1:36" s="198" customFormat="1" ht="15.6" x14ac:dyDescent="0.25">
      <c r="A37" s="129" t="s">
        <v>129</v>
      </c>
      <c r="B37" s="71"/>
      <c r="C37" s="200"/>
      <c r="D37" s="142"/>
      <c r="E37" s="201"/>
      <c r="F37" s="71"/>
      <c r="G37" s="71">
        <v>73</v>
      </c>
      <c r="H37" s="71"/>
      <c r="I37" s="71">
        <v>91</v>
      </c>
      <c r="J37" s="71">
        <v>10</v>
      </c>
      <c r="K37" s="71">
        <v>320</v>
      </c>
      <c r="L37" s="71">
        <v>58</v>
      </c>
      <c r="M37" s="71">
        <v>411</v>
      </c>
      <c r="N37" s="71">
        <v>68</v>
      </c>
      <c r="O37" s="71"/>
      <c r="P37" s="71">
        <v>4</v>
      </c>
      <c r="Q37" s="71">
        <v>4</v>
      </c>
      <c r="R37" s="71">
        <v>0</v>
      </c>
      <c r="S37" s="71">
        <v>0</v>
      </c>
      <c r="T37" s="71">
        <v>4</v>
      </c>
      <c r="U37" s="71">
        <v>4</v>
      </c>
      <c r="V37" s="71"/>
      <c r="W37" s="71">
        <v>5</v>
      </c>
      <c r="X37" s="71">
        <v>3</v>
      </c>
      <c r="Y37" s="71">
        <v>73</v>
      </c>
      <c r="Z37" s="71">
        <v>12</v>
      </c>
      <c r="AA37" s="71">
        <v>78</v>
      </c>
      <c r="AB37" s="71">
        <v>15</v>
      </c>
      <c r="AC37" s="71"/>
      <c r="AD37" s="71">
        <v>0</v>
      </c>
      <c r="AE37" s="71">
        <v>14</v>
      </c>
      <c r="AF37" s="71">
        <v>14</v>
      </c>
      <c r="AG37" s="131"/>
      <c r="AH37" s="136"/>
    </row>
    <row r="38" spans="1:36" s="135" customFormat="1" ht="15.6" x14ac:dyDescent="0.25">
      <c r="A38" s="129" t="s">
        <v>113</v>
      </c>
      <c r="B38" s="71"/>
      <c r="C38" s="200"/>
      <c r="D38" s="142"/>
      <c r="E38" s="201"/>
      <c r="F38" s="71"/>
      <c r="G38" s="71">
        <v>50</v>
      </c>
      <c r="H38" s="71"/>
      <c r="I38" s="71">
        <v>76</v>
      </c>
      <c r="J38" s="71">
        <v>6</v>
      </c>
      <c r="K38" s="71">
        <v>470</v>
      </c>
      <c r="L38" s="71">
        <v>98</v>
      </c>
      <c r="M38" s="71">
        <v>546</v>
      </c>
      <c r="N38" s="71">
        <v>104</v>
      </c>
      <c r="O38" s="71"/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/>
      <c r="W38" s="71">
        <v>2</v>
      </c>
      <c r="X38" s="71">
        <v>0</v>
      </c>
      <c r="Y38" s="71">
        <v>118</v>
      </c>
      <c r="Z38" s="71">
        <v>17</v>
      </c>
      <c r="AA38" s="71">
        <v>120</v>
      </c>
      <c r="AB38" s="71">
        <v>17</v>
      </c>
      <c r="AC38" s="71"/>
      <c r="AD38" s="71">
        <v>9</v>
      </c>
      <c r="AE38" s="71">
        <v>14</v>
      </c>
      <c r="AF38" s="71">
        <v>23</v>
      </c>
      <c r="AG38" s="131"/>
      <c r="AH38" s="136"/>
      <c r="AI38" s="198"/>
      <c r="AJ38" s="198"/>
    </row>
    <row r="39" spans="1:36" s="132" customFormat="1" ht="15.6" x14ac:dyDescent="0.25">
      <c r="A39" s="129" t="s">
        <v>103</v>
      </c>
      <c r="B39" s="71"/>
      <c r="C39" s="200"/>
      <c r="D39" s="142"/>
      <c r="E39" s="130"/>
      <c r="F39" s="71"/>
      <c r="G39" s="150">
        <v>72</v>
      </c>
      <c r="H39" s="150"/>
      <c r="I39" s="150">
        <v>37</v>
      </c>
      <c r="J39" s="150">
        <v>4</v>
      </c>
      <c r="K39" s="150">
        <v>1042</v>
      </c>
      <c r="L39" s="150">
        <v>185</v>
      </c>
      <c r="M39" s="150">
        <f>I39+K39</f>
        <v>1079</v>
      </c>
      <c r="N39" s="150">
        <f>J39+L39</f>
        <v>189</v>
      </c>
      <c r="O39" s="150"/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/>
      <c r="W39" s="150">
        <v>2</v>
      </c>
      <c r="X39" s="150">
        <v>0</v>
      </c>
      <c r="Y39" s="150">
        <v>64</v>
      </c>
      <c r="Z39" s="150">
        <v>26</v>
      </c>
      <c r="AA39" s="150">
        <f>W39+Y39</f>
        <v>66</v>
      </c>
      <c r="AB39" s="150">
        <f>X39+Z39</f>
        <v>26</v>
      </c>
      <c r="AC39" s="150"/>
      <c r="AD39" s="150">
        <v>2</v>
      </c>
      <c r="AE39" s="150">
        <v>16</v>
      </c>
      <c r="AF39" s="150">
        <v>20</v>
      </c>
      <c r="AG39" s="131"/>
      <c r="AH39" s="133"/>
      <c r="AI39" s="135"/>
      <c r="AJ39" s="135"/>
    </row>
    <row r="40" spans="1:36" s="132" customFormat="1" ht="15.6" x14ac:dyDescent="0.25">
      <c r="A40" s="129" t="s">
        <v>81</v>
      </c>
      <c r="B40" s="130"/>
      <c r="C40" s="130"/>
      <c r="D40" s="130"/>
      <c r="E40" s="130"/>
      <c r="G40" s="150">
        <v>48</v>
      </c>
      <c r="H40" s="150"/>
      <c r="I40" s="150">
        <v>58</v>
      </c>
      <c r="J40" s="150">
        <v>7</v>
      </c>
      <c r="K40" s="150">
        <v>150</v>
      </c>
      <c r="L40" s="150">
        <v>19</v>
      </c>
      <c r="M40" s="150">
        <v>208</v>
      </c>
      <c r="N40" s="150">
        <v>26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3</v>
      </c>
      <c r="X40" s="150">
        <v>0</v>
      </c>
      <c r="Y40" s="150">
        <v>49</v>
      </c>
      <c r="Z40" s="150">
        <v>24</v>
      </c>
      <c r="AA40" s="150">
        <v>52</v>
      </c>
      <c r="AB40" s="150">
        <v>24</v>
      </c>
      <c r="AC40" s="150"/>
      <c r="AD40" s="150">
        <v>2</v>
      </c>
      <c r="AE40" s="150">
        <v>7</v>
      </c>
      <c r="AF40" s="150">
        <v>9</v>
      </c>
      <c r="AH40" s="139"/>
    </row>
    <row r="41" spans="1:36" s="132" customFormat="1" ht="15.6" x14ac:dyDescent="0.25">
      <c r="A41" s="129" t="s">
        <v>88</v>
      </c>
      <c r="B41" s="130"/>
      <c r="C41" s="130"/>
      <c r="D41" s="130"/>
      <c r="E41" s="130"/>
      <c r="G41" s="150">
        <v>52</v>
      </c>
      <c r="H41" s="150"/>
      <c r="I41" s="150">
        <v>45</v>
      </c>
      <c r="J41" s="150">
        <v>9</v>
      </c>
      <c r="K41" s="150">
        <v>109</v>
      </c>
      <c r="L41" s="150">
        <v>13</v>
      </c>
      <c r="M41" s="150">
        <v>154</v>
      </c>
      <c r="N41" s="150">
        <v>22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4</v>
      </c>
      <c r="X41" s="150">
        <v>0</v>
      </c>
      <c r="Y41" s="150">
        <v>59</v>
      </c>
      <c r="Z41" s="150">
        <v>41</v>
      </c>
      <c r="AA41" s="150">
        <v>63</v>
      </c>
      <c r="AB41" s="150">
        <v>41</v>
      </c>
      <c r="AC41" s="150"/>
      <c r="AD41" s="150">
        <v>1</v>
      </c>
      <c r="AE41" s="150">
        <v>9</v>
      </c>
      <c r="AF41" s="150">
        <v>10</v>
      </c>
      <c r="AH41" s="139"/>
    </row>
    <row r="42" spans="1:36" s="135" customFormat="1" ht="15.6" x14ac:dyDescent="0.25">
      <c r="A42" s="129" t="s">
        <v>89</v>
      </c>
      <c r="B42" s="130"/>
      <c r="C42" s="130"/>
      <c r="D42" s="130"/>
      <c r="E42" s="130"/>
      <c r="F42" s="132"/>
      <c r="G42" s="150">
        <v>49</v>
      </c>
      <c r="H42" s="150"/>
      <c r="I42" s="150">
        <v>21</v>
      </c>
      <c r="J42" s="150">
        <v>3</v>
      </c>
      <c r="K42" s="150">
        <v>322</v>
      </c>
      <c r="L42" s="150">
        <v>54</v>
      </c>
      <c r="M42" s="150">
        <v>343</v>
      </c>
      <c r="N42" s="150">
        <v>57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2</v>
      </c>
      <c r="X42" s="150">
        <v>0</v>
      </c>
      <c r="Y42" s="150">
        <v>54</v>
      </c>
      <c r="Z42" s="150">
        <v>5</v>
      </c>
      <c r="AA42" s="150">
        <v>56</v>
      </c>
      <c r="AB42" s="150">
        <v>5</v>
      </c>
      <c r="AC42" s="150"/>
      <c r="AD42" s="150">
        <v>12</v>
      </c>
      <c r="AE42" s="150">
        <v>57</v>
      </c>
      <c r="AF42" s="150">
        <v>69</v>
      </c>
      <c r="AG42" s="132"/>
      <c r="AH42" s="139"/>
      <c r="AI42" s="132"/>
      <c r="AJ42" s="132"/>
    </row>
    <row r="43" spans="1:36" s="135" customFormat="1" x14ac:dyDescent="0.25">
      <c r="A43" s="133" t="s">
        <v>36</v>
      </c>
      <c r="B43" s="133"/>
      <c r="C43" s="134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H43" s="133"/>
    </row>
    <row r="44" spans="1:36" s="135" customFormat="1" x14ac:dyDescent="0.25">
      <c r="A44" s="134" t="s">
        <v>37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H44" s="133"/>
    </row>
    <row r="45" spans="1:36" s="135" customFormat="1" x14ac:dyDescent="0.25">
      <c r="A45" s="134" t="s">
        <v>75</v>
      </c>
      <c r="B45" s="134"/>
      <c r="C45" s="134"/>
      <c r="D45" s="134"/>
      <c r="E45" s="134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6"/>
      <c r="Z45" s="136"/>
      <c r="AA45" s="133"/>
      <c r="AB45" s="133"/>
      <c r="AC45" s="133"/>
      <c r="AD45" s="133"/>
      <c r="AH45" s="133"/>
    </row>
    <row r="46" spans="1:36" s="135" customFormat="1" x14ac:dyDescent="0.25">
      <c r="A46" s="134" t="s">
        <v>38</v>
      </c>
      <c r="B46" s="134"/>
      <c r="C46" s="134"/>
      <c r="D46" s="134"/>
      <c r="E46" s="134"/>
      <c r="AH46" s="133"/>
    </row>
    <row r="47" spans="1:36" x14ac:dyDescent="0.25">
      <c r="A47" s="134" t="s">
        <v>39</v>
      </c>
      <c r="B47" s="134"/>
      <c r="C47" s="134"/>
      <c r="D47" s="134"/>
      <c r="E47" s="134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3"/>
      <c r="AI47" s="135"/>
      <c r="AJ47" s="135"/>
    </row>
    <row r="48" spans="1:36" x14ac:dyDescent="0.25">
      <c r="A48" s="264" t="s">
        <v>148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</row>
    <row r="49" spans="2:11" x14ac:dyDescent="0.25">
      <c r="B49" s="72"/>
      <c r="C49" s="72"/>
      <c r="D49" s="72"/>
      <c r="E49" s="72"/>
      <c r="F49" s="203"/>
    </row>
    <row r="51" spans="2:11" x14ac:dyDescent="0.25">
      <c r="K51" s="204"/>
    </row>
  </sheetData>
  <mergeCells count="2">
    <mergeCell ref="AD2:AF3"/>
    <mergeCell ref="A48:AF48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G20" sqref="G2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1" customFormat="1" ht="15.6" x14ac:dyDescent="0.25">
      <c r="A1" s="151" t="s">
        <v>130</v>
      </c>
      <c r="C1" s="152"/>
    </row>
    <row r="2" spans="1:34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5" t="s">
        <v>119</v>
      </c>
      <c r="AF3" s="265" t="s">
        <v>120</v>
      </c>
      <c r="AG3" s="265" t="s">
        <v>121</v>
      </c>
    </row>
    <row r="4" spans="1:34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5"/>
      <c r="AF4" s="265"/>
      <c r="AG4" s="265"/>
      <c r="AH4" s="151" t="s">
        <v>146</v>
      </c>
    </row>
    <row r="5" spans="1:34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5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5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5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5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5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5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5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5.6" x14ac:dyDescent="0.25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5.6" x14ac:dyDescent="0.25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5.6" x14ac:dyDescent="0.25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5.6" x14ac:dyDescent="0.25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5.6" x14ac:dyDescent="0.25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5.6" x14ac:dyDescent="0.25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5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5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5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5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5">
      <c r="A26" s="134" t="s">
        <v>107</v>
      </c>
      <c r="B26" s="174"/>
      <c r="C26" s="174"/>
      <c r="D26" s="174"/>
      <c r="E26" s="174"/>
    </row>
    <row r="27" spans="1:34" x14ac:dyDescent="0.25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B1" zoomScale="110" zoomScaleNormal="110" workbookViewId="0">
      <selection activeCell="W12" sqref="W12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66" t="s">
        <v>19</v>
      </c>
      <c r="V2" s="266"/>
      <c r="W2" s="179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95" t="s">
        <v>70</v>
      </c>
      <c r="AB5" s="241">
        <f t="shared" ref="AB5:AB15" si="2">V5/U5</f>
        <v>0</v>
      </c>
    </row>
    <row r="6" spans="1:28" s="34" customFormat="1" x14ac:dyDescent="0.25">
      <c r="A6" s="27">
        <v>37</v>
      </c>
      <c r="B6" s="28"/>
      <c r="C6" s="31">
        <f t="shared" ref="C6:C10" si="3">C5+7</f>
        <v>38240</v>
      </c>
      <c r="D6" s="30" t="s">
        <v>41</v>
      </c>
      <c r="E6" s="31">
        <f t="shared" ref="E6:E10" si="4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5">U6+R6+K6</f>
        <v>544</v>
      </c>
      <c r="Z6" s="241">
        <f t="shared" ref="Z6:Z15" si="6">L6/K6</f>
        <v>0.21626617375231053</v>
      </c>
      <c r="AA6" s="295" t="s">
        <v>70</v>
      </c>
      <c r="AB6" s="241">
        <f t="shared" si="2"/>
        <v>1</v>
      </c>
    </row>
    <row r="7" spans="1:28" s="34" customFormat="1" x14ac:dyDescent="0.25">
      <c r="A7" s="27">
        <v>38</v>
      </c>
      <c r="B7" s="28"/>
      <c r="C7" s="31">
        <f t="shared" si="3"/>
        <v>38247</v>
      </c>
      <c r="D7" s="30" t="s">
        <v>41</v>
      </c>
      <c r="E7" s="31">
        <f t="shared" si="4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5"/>
        <v>553</v>
      </c>
      <c r="Z7" s="241">
        <f t="shared" si="6"/>
        <v>0.22222222222222221</v>
      </c>
      <c r="AA7" s="295" t="s">
        <v>70</v>
      </c>
      <c r="AB7" s="241">
        <f t="shared" si="2"/>
        <v>0.75</v>
      </c>
    </row>
    <row r="8" spans="1:28" s="34" customFormat="1" x14ac:dyDescent="0.25">
      <c r="A8" s="27">
        <v>39</v>
      </c>
      <c r="B8" s="28"/>
      <c r="C8" s="31">
        <f t="shared" si="3"/>
        <v>38254</v>
      </c>
      <c r="D8" s="30" t="s">
        <v>41</v>
      </c>
      <c r="E8" s="31">
        <f t="shared" si="4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5"/>
        <v>442</v>
      </c>
      <c r="Z8" s="241">
        <f t="shared" si="6"/>
        <v>0.19545454545454546</v>
      </c>
      <c r="AA8" s="295" t="s">
        <v>70</v>
      </c>
      <c r="AB8" s="241">
        <f t="shared" si="2"/>
        <v>1</v>
      </c>
    </row>
    <row r="9" spans="1:28" s="34" customFormat="1" x14ac:dyDescent="0.25">
      <c r="A9" s="27">
        <v>40</v>
      </c>
      <c r="B9" s="28"/>
      <c r="C9" s="31">
        <f t="shared" si="3"/>
        <v>38261</v>
      </c>
      <c r="D9" s="30" t="s">
        <v>41</v>
      </c>
      <c r="E9" s="31">
        <f t="shared" si="4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0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5"/>
        <v>354</v>
      </c>
      <c r="Z9" s="241">
        <f t="shared" si="6"/>
        <v>7.1225071225071226E-2</v>
      </c>
      <c r="AA9" s="295" t="s">
        <v>70</v>
      </c>
      <c r="AB9" s="241">
        <f t="shared" si="2"/>
        <v>1</v>
      </c>
    </row>
    <row r="10" spans="1:28" s="34" customFormat="1" x14ac:dyDescent="0.25">
      <c r="A10" s="27">
        <v>41</v>
      </c>
      <c r="B10" s="28"/>
      <c r="C10" s="31">
        <f t="shared" si="3"/>
        <v>38268</v>
      </c>
      <c r="D10" s="30" t="s">
        <v>41</v>
      </c>
      <c r="E10" s="31">
        <f t="shared" si="4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96" t="s">
        <v>70</v>
      </c>
      <c r="Y10" s="163"/>
      <c r="Z10" s="295" t="s">
        <v>70</v>
      </c>
      <c r="AA10" s="295" t="s">
        <v>70</v>
      </c>
      <c r="AB10" s="295" t="s">
        <v>70</v>
      </c>
    </row>
    <row r="11" spans="1:28" s="34" customFormat="1" x14ac:dyDescent="0.25">
      <c r="A11" s="183" t="s">
        <v>140</v>
      </c>
      <c r="B11" s="183"/>
      <c r="C11" s="183"/>
      <c r="D11" s="183"/>
      <c r="E11" s="183"/>
      <c r="F11" s="183"/>
      <c r="G11" s="38">
        <f t="shared" ref="G11:L11" si="7">SUM(G5:G10)</f>
        <v>452</v>
      </c>
      <c r="H11" s="38">
        <f t="shared" si="7"/>
        <v>22</v>
      </c>
      <c r="I11" s="38">
        <f t="shared" si="7"/>
        <v>1553</v>
      </c>
      <c r="J11" s="38">
        <f t="shared" si="7"/>
        <v>350</v>
      </c>
      <c r="K11" s="38">
        <f t="shared" si="7"/>
        <v>2005</v>
      </c>
      <c r="L11" s="38">
        <f t="shared" si="7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>
        <f t="shared" si="6"/>
        <v>0.18553615960099751</v>
      </c>
      <c r="AA11" s="241" t="e">
        <f t="shared" ref="AA5:AA11" si="8">S11/R11</f>
        <v>#DIV/0!</v>
      </c>
      <c r="AB11" s="241" t="e">
        <f t="shared" si="2"/>
        <v>#DIV/0!</v>
      </c>
    </row>
    <row r="12" spans="1:28" s="34" customFormat="1" ht="13.8" thickBot="1" x14ac:dyDescent="0.3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3" si="9">N13+P13</f>
        <v>24</v>
      </c>
      <c r="S13" s="47">
        <f t="shared" si="9"/>
        <v>24</v>
      </c>
      <c r="T13" s="33"/>
      <c r="U13" s="38">
        <v>92</v>
      </c>
      <c r="V13" s="155">
        <v>91</v>
      </c>
      <c r="W13" s="33"/>
      <c r="X13" s="210">
        <f t="shared" si="5"/>
        <v>572</v>
      </c>
      <c r="Z13" s="241">
        <f t="shared" si="6"/>
        <v>0.18859649122807018</v>
      </c>
      <c r="AA13" s="241">
        <f t="shared" ref="AA13:AA15" si="10">S13/R13</f>
        <v>1</v>
      </c>
      <c r="AB13" s="241">
        <f t="shared" si="2"/>
        <v>0.98913043478260865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1">G14+I14</f>
        <v>1365</v>
      </c>
      <c r="L14" s="38">
        <f t="shared" ref="L14:L32" si="12">H14+J14</f>
        <v>302</v>
      </c>
      <c r="M14" s="190"/>
      <c r="N14" s="38">
        <v>32</v>
      </c>
      <c r="O14" s="38">
        <v>31</v>
      </c>
      <c r="P14" s="38">
        <v>55</v>
      </c>
      <c r="Q14" s="38">
        <v>52</v>
      </c>
      <c r="R14" s="47">
        <f t="shared" si="9"/>
        <v>87</v>
      </c>
      <c r="S14" s="47">
        <f t="shared" si="9"/>
        <v>83</v>
      </c>
      <c r="T14" s="33"/>
      <c r="U14" s="38">
        <v>107</v>
      </c>
      <c r="V14" s="38">
        <v>106</v>
      </c>
      <c r="W14" s="33"/>
      <c r="X14" s="210">
        <f t="shared" si="5"/>
        <v>1559</v>
      </c>
      <c r="Z14" s="241">
        <f t="shared" si="6"/>
        <v>0.22124542124542124</v>
      </c>
      <c r="AA14" s="241">
        <f t="shared" si="10"/>
        <v>0.95402298850574707</v>
      </c>
      <c r="AB14" s="241">
        <f t="shared" si="2"/>
        <v>0.99065420560747663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>
        <v>57</v>
      </c>
      <c r="H15" s="38">
        <v>5</v>
      </c>
      <c r="I15" s="38">
        <v>963</v>
      </c>
      <c r="J15" s="38">
        <v>201</v>
      </c>
      <c r="K15" s="38">
        <f t="shared" si="11"/>
        <v>1020</v>
      </c>
      <c r="L15" s="38">
        <f t="shared" si="12"/>
        <v>206</v>
      </c>
      <c r="M15" s="190"/>
      <c r="N15" s="38">
        <v>17</v>
      </c>
      <c r="O15" s="38">
        <v>17</v>
      </c>
      <c r="P15" s="38">
        <v>107</v>
      </c>
      <c r="Q15" s="38">
        <v>103</v>
      </c>
      <c r="R15" s="47">
        <f t="shared" si="9"/>
        <v>124</v>
      </c>
      <c r="S15" s="47">
        <f t="shared" si="9"/>
        <v>120</v>
      </c>
      <c r="T15" s="33"/>
      <c r="U15" s="38">
        <v>40</v>
      </c>
      <c r="V15" s="38">
        <v>39</v>
      </c>
      <c r="W15" s="33"/>
      <c r="X15" s="210">
        <f t="shared" si="5"/>
        <v>1184</v>
      </c>
      <c r="Z15" s="241">
        <f t="shared" si="6"/>
        <v>0.20196078431372549</v>
      </c>
      <c r="AA15" s="241">
        <f t="shared" si="10"/>
        <v>0.967741935483871</v>
      </c>
      <c r="AB15" s="241">
        <f t="shared" si="2"/>
        <v>0.97499999999999998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47</v>
      </c>
      <c r="H16" s="38">
        <v>7</v>
      </c>
      <c r="I16" s="38">
        <v>1937</v>
      </c>
      <c r="J16" s="38">
        <v>437</v>
      </c>
      <c r="K16" s="38">
        <f t="shared" si="11"/>
        <v>1984</v>
      </c>
      <c r="L16" s="38">
        <f t="shared" si="12"/>
        <v>444</v>
      </c>
      <c r="M16" s="190"/>
      <c r="N16" s="38">
        <v>10</v>
      </c>
      <c r="O16" s="38">
        <v>10</v>
      </c>
      <c r="P16" s="38">
        <v>503</v>
      </c>
      <c r="Q16" s="38">
        <v>494</v>
      </c>
      <c r="R16" s="47">
        <f t="shared" ref="R16:R30" si="13">N16+P16</f>
        <v>513</v>
      </c>
      <c r="S16" s="47">
        <f t="shared" si="9"/>
        <v>504</v>
      </c>
      <c r="T16" s="33"/>
      <c r="U16" s="38">
        <v>14</v>
      </c>
      <c r="V16" s="38">
        <v>14</v>
      </c>
      <c r="W16" s="33"/>
      <c r="X16" s="210">
        <f t="shared" si="5"/>
        <v>2511</v>
      </c>
      <c r="Z16" s="241">
        <f t="shared" ref="Z16" si="14">L16/K16</f>
        <v>0.22379032258064516</v>
      </c>
      <c r="AA16" s="241">
        <f t="shared" ref="AA16" si="15">S16/R16</f>
        <v>0.98245614035087714</v>
      </c>
      <c r="AB16" s="241">
        <f t="shared" ref="AB16:AB17" si="16">V16/U16</f>
        <v>1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20</v>
      </c>
      <c r="H17" s="38">
        <v>3</v>
      </c>
      <c r="I17" s="38">
        <v>874</v>
      </c>
      <c r="J17" s="38">
        <v>167</v>
      </c>
      <c r="K17" s="38">
        <f t="shared" si="11"/>
        <v>894</v>
      </c>
      <c r="L17" s="38">
        <f t="shared" si="12"/>
        <v>170</v>
      </c>
      <c r="M17" s="182"/>
      <c r="N17" s="38">
        <v>9</v>
      </c>
      <c r="O17" s="38">
        <v>9</v>
      </c>
      <c r="P17" s="38">
        <v>376</v>
      </c>
      <c r="Q17" s="38">
        <v>364</v>
      </c>
      <c r="R17" s="47">
        <f t="shared" si="13"/>
        <v>385</v>
      </c>
      <c r="S17" s="47">
        <f t="shared" si="9"/>
        <v>373</v>
      </c>
      <c r="T17" s="38"/>
      <c r="U17" s="38">
        <v>71</v>
      </c>
      <c r="V17" s="38">
        <v>69</v>
      </c>
      <c r="W17" s="33"/>
      <c r="X17" s="210">
        <f t="shared" si="5"/>
        <v>1350</v>
      </c>
      <c r="Z17" s="241">
        <f t="shared" ref="Z17" si="17">L17/K17</f>
        <v>0.19015659955257272</v>
      </c>
      <c r="AA17" s="241">
        <f t="shared" ref="AA17" si="18">S17/R17</f>
        <v>0.96883116883116882</v>
      </c>
      <c r="AB17" s="242">
        <f t="shared" si="16"/>
        <v>0.971830985915493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3</v>
      </c>
      <c r="H18" s="38">
        <v>0</v>
      </c>
      <c r="I18" s="38">
        <v>228</v>
      </c>
      <c r="J18" s="38">
        <v>46</v>
      </c>
      <c r="K18" s="38">
        <f t="shared" si="11"/>
        <v>231</v>
      </c>
      <c r="L18" s="38">
        <f t="shared" si="12"/>
        <v>46</v>
      </c>
      <c r="M18" s="182"/>
      <c r="N18" s="38">
        <v>18</v>
      </c>
      <c r="O18" s="38">
        <v>18</v>
      </c>
      <c r="P18" s="38">
        <v>357</v>
      </c>
      <c r="Q18" s="38">
        <v>346</v>
      </c>
      <c r="R18" s="47">
        <f t="shared" si="13"/>
        <v>375</v>
      </c>
      <c r="S18" s="47">
        <f t="shared" si="9"/>
        <v>364</v>
      </c>
      <c r="T18" s="38"/>
      <c r="U18" s="38">
        <v>81</v>
      </c>
      <c r="V18" s="38">
        <v>76</v>
      </c>
      <c r="W18" s="33"/>
      <c r="X18" s="210">
        <f t="shared" si="5"/>
        <v>687</v>
      </c>
      <c r="Z18" s="241">
        <f t="shared" ref="Z18:Z19" si="19">L18/K18</f>
        <v>0.19913419913419914</v>
      </c>
      <c r="AA18" s="241">
        <f t="shared" ref="AA18:AA19" si="20">S18/R18</f>
        <v>0.97066666666666668</v>
      </c>
      <c r="AB18" s="242">
        <f t="shared" ref="AB18:AB19" si="21">V18/U18</f>
        <v>0.93827160493827155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2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0">
        <f t="shared" si="5"/>
        <v>0</v>
      </c>
      <c r="Z19" s="241" t="e">
        <f t="shared" ref="Z19:Z34" si="22">L19/K19</f>
        <v>#DIV/0!</v>
      </c>
      <c r="AA19" s="241" t="e">
        <f t="shared" ref="AA19:AA34" si="23">S19/R19</f>
        <v>#DIV/0!</v>
      </c>
      <c r="AB19" s="242" t="e">
        <f t="shared" ref="AB19:AB34" si="24">V19/U19</f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2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0">
        <f t="shared" si="5"/>
        <v>0</v>
      </c>
      <c r="Z20" s="241" t="e">
        <f t="shared" si="22"/>
        <v>#DIV/0!</v>
      </c>
      <c r="AA20" s="241" t="e">
        <f t="shared" si="23"/>
        <v>#DIV/0!</v>
      </c>
      <c r="AB20" s="242" t="e">
        <f t="shared" si="24"/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2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0">
        <f t="shared" si="5"/>
        <v>0</v>
      </c>
      <c r="Z21" s="241" t="e">
        <f t="shared" si="22"/>
        <v>#DIV/0!</v>
      </c>
      <c r="AA21" s="241" t="e">
        <f t="shared" si="23"/>
        <v>#DIV/0!</v>
      </c>
      <c r="AB21" s="242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/>
      <c r="H22" s="243"/>
      <c r="I22" s="243"/>
      <c r="J22" s="243"/>
      <c r="K22" s="38">
        <v>0</v>
      </c>
      <c r="L22" s="38">
        <v>0</v>
      </c>
      <c r="M22" s="182"/>
      <c r="N22" s="243"/>
      <c r="O22" s="243"/>
      <c r="P22" s="243"/>
      <c r="Q22" s="243"/>
      <c r="R22" s="38">
        <v>0</v>
      </c>
      <c r="S22" s="47">
        <v>0</v>
      </c>
      <c r="T22" s="38"/>
      <c r="U22" s="243"/>
      <c r="V22" s="243"/>
      <c r="W22" s="33"/>
      <c r="X22" s="210">
        <v>0</v>
      </c>
      <c r="Z22" s="241" t="e">
        <f t="shared" si="22"/>
        <v>#DIV/0!</v>
      </c>
      <c r="AA22" s="241" t="e">
        <f t="shared" si="23"/>
        <v>#DIV/0!</v>
      </c>
      <c r="AB22" s="242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2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0">
        <f t="shared" si="5"/>
        <v>0</v>
      </c>
      <c r="Z23" s="241" t="e">
        <f t="shared" si="22"/>
        <v>#DIV/0!</v>
      </c>
      <c r="AA23" s="241" t="e">
        <f t="shared" si="23"/>
        <v>#DIV/0!</v>
      </c>
      <c r="AB23" s="242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2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0">
        <f t="shared" si="5"/>
        <v>0</v>
      </c>
      <c r="Z24" s="241" t="e">
        <f t="shared" si="22"/>
        <v>#DIV/0!</v>
      </c>
      <c r="AA24" s="241" t="e">
        <f t="shared" si="23"/>
        <v>#DIV/0!</v>
      </c>
      <c r="AB24" s="242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2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0">
        <f t="shared" si="5"/>
        <v>0</v>
      </c>
      <c r="Z25" s="241" t="e">
        <f t="shared" si="22"/>
        <v>#DIV/0!</v>
      </c>
      <c r="AA25" s="241" t="e">
        <f t="shared" si="23"/>
        <v>#DIV/0!</v>
      </c>
      <c r="AB25" s="242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0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0">
        <f t="shared" si="5"/>
        <v>0</v>
      </c>
      <c r="Z26" s="241" t="e">
        <f t="shared" si="22"/>
        <v>#DIV/0!</v>
      </c>
      <c r="AA26" s="241" t="e">
        <f t="shared" si="23"/>
        <v>#DIV/0!</v>
      </c>
      <c r="AB26" s="242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0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0">
        <f t="shared" si="5"/>
        <v>0</v>
      </c>
      <c r="Z27" s="241" t="e">
        <f t="shared" si="22"/>
        <v>#DIV/0!</v>
      </c>
      <c r="AA27" s="241" t="e">
        <f t="shared" si="23"/>
        <v>#DIV/0!</v>
      </c>
      <c r="AB27" s="242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0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0">
        <f t="shared" si="5"/>
        <v>0</v>
      </c>
      <c r="Z28" s="241" t="e">
        <f t="shared" si="22"/>
        <v>#DIV/0!</v>
      </c>
      <c r="AA28" s="241" t="e">
        <f t="shared" si="23"/>
        <v>#DIV/0!</v>
      </c>
      <c r="AB28" s="242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0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0">
        <f t="shared" si="5"/>
        <v>0</v>
      </c>
      <c r="Z29" s="241" t="e">
        <f t="shared" si="22"/>
        <v>#DIV/0!</v>
      </c>
      <c r="AA29" s="241" t="e">
        <f t="shared" si="23"/>
        <v>#DIV/0!</v>
      </c>
      <c r="AB29" s="242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0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197"/>
      <c r="X30" s="210">
        <f t="shared" si="5"/>
        <v>0</v>
      </c>
      <c r="Z30" s="241" t="e">
        <f t="shared" si="22"/>
        <v>#DIV/0!</v>
      </c>
      <c r="AA30" s="241" t="e">
        <f t="shared" si="23"/>
        <v>#DIV/0!</v>
      </c>
      <c r="AB30" s="242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0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0">
        <f t="shared" si="5"/>
        <v>0</v>
      </c>
      <c r="Z31" s="241" t="e">
        <f t="shared" si="22"/>
        <v>#DIV/0!</v>
      </c>
      <c r="AA31" s="241" t="e">
        <f t="shared" si="23"/>
        <v>#DIV/0!</v>
      </c>
      <c r="AB31" s="242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0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0">
        <f t="shared" si="5"/>
        <v>0</v>
      </c>
      <c r="Z32" s="241" t="e">
        <f t="shared" si="22"/>
        <v>#DIV/0!</v>
      </c>
      <c r="AA32" s="241" t="e">
        <f t="shared" si="23"/>
        <v>#DIV/0!</v>
      </c>
      <c r="AB32" s="242" t="e">
        <f t="shared" si="24"/>
        <v>#DIV/0!</v>
      </c>
    </row>
    <row r="33" spans="1:28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236</v>
      </c>
      <c r="H33" s="38">
        <f t="shared" si="26"/>
        <v>30</v>
      </c>
      <c r="I33" s="38">
        <f t="shared" si="26"/>
        <v>5714</v>
      </c>
      <c r="J33" s="38">
        <f t="shared" si="26"/>
        <v>1224</v>
      </c>
      <c r="K33" s="47">
        <f t="shared" si="26"/>
        <v>5950</v>
      </c>
      <c r="L33" s="47">
        <f t="shared" si="26"/>
        <v>1254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  <c r="Z33" s="287"/>
      <c r="AA33" s="287"/>
      <c r="AB33" s="288"/>
    </row>
    <row r="34" spans="1:28" s="194" customFormat="1" x14ac:dyDescent="0.25">
      <c r="A34" s="192" t="s">
        <v>138</v>
      </c>
      <c r="B34" s="192"/>
      <c r="C34" s="192"/>
      <c r="D34" s="192"/>
      <c r="E34" s="192"/>
      <c r="F34" s="192"/>
      <c r="G34" s="170">
        <f t="shared" ref="G34:L34" si="27">G11+G33</f>
        <v>688</v>
      </c>
      <c r="H34" s="170">
        <f t="shared" si="27"/>
        <v>52</v>
      </c>
      <c r="I34" s="170">
        <f t="shared" si="27"/>
        <v>7267</v>
      </c>
      <c r="J34" s="170">
        <f t="shared" si="27"/>
        <v>1574</v>
      </c>
      <c r="K34" s="170">
        <f t="shared" si="27"/>
        <v>7955</v>
      </c>
      <c r="L34" s="170">
        <f t="shared" si="27"/>
        <v>1626</v>
      </c>
      <c r="M34" s="193"/>
      <c r="N34" s="170">
        <f t="shared" ref="N34:V34" si="28">SUM(N5:N33)</f>
        <v>110</v>
      </c>
      <c r="O34" s="170">
        <f t="shared" si="28"/>
        <v>109</v>
      </c>
      <c r="P34" s="170">
        <f t="shared" si="28"/>
        <v>1399</v>
      </c>
      <c r="Q34" s="170">
        <f t="shared" si="28"/>
        <v>1360</v>
      </c>
      <c r="R34" s="170">
        <f t="shared" si="28"/>
        <v>1508</v>
      </c>
      <c r="S34" s="170">
        <f t="shared" si="28"/>
        <v>1469</v>
      </c>
      <c r="T34" s="170"/>
      <c r="U34" s="170">
        <f t="shared" si="28"/>
        <v>418</v>
      </c>
      <c r="V34" s="170">
        <f t="shared" si="28"/>
        <v>406</v>
      </c>
      <c r="W34" s="171"/>
      <c r="X34" s="245">
        <f>SUM(X5:X33)</f>
        <v>9881</v>
      </c>
      <c r="Z34" s="289">
        <f t="shared" si="22"/>
        <v>0.2043997485857951</v>
      </c>
      <c r="AA34" s="289">
        <f t="shared" si="23"/>
        <v>0.97413793103448276</v>
      </c>
      <c r="AB34" s="290">
        <f t="shared" si="24"/>
        <v>0.9712918660287081</v>
      </c>
    </row>
    <row r="35" spans="1:28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  <c r="Z35" s="291"/>
      <c r="AA35" s="291"/>
      <c r="AB35" s="292"/>
    </row>
    <row r="36" spans="1:28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  <c r="Z36" s="293">
        <f t="shared" ref="Z35:Z41" si="29">L36/K36</f>
        <v>0.21750567977998325</v>
      </c>
      <c r="AA36" s="293">
        <f t="shared" ref="AA35:AA41" si="30">S36/R36</f>
        <v>0.97685383626232314</v>
      </c>
      <c r="AB36" s="294">
        <f t="shared" ref="AB35:AB41" si="31">V36/U36</f>
        <v>0.94576271186440675</v>
      </c>
    </row>
    <row r="37" spans="1:28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  <c r="Z37" s="293">
        <f t="shared" si="29"/>
        <v>0.22295514511873352</v>
      </c>
      <c r="AA37" s="293">
        <f t="shared" si="30"/>
        <v>0.93528505392912176</v>
      </c>
      <c r="AB37" s="294">
        <f t="shared" si="31"/>
        <v>0.95854922279792742</v>
      </c>
    </row>
    <row r="38" spans="1:28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  <c r="Z38" s="293">
        <f t="shared" si="29"/>
        <v>0.22111339399276</v>
      </c>
      <c r="AA38" s="293">
        <f t="shared" si="30"/>
        <v>0.94339622641509435</v>
      </c>
      <c r="AB38" s="294">
        <f t="shared" si="31"/>
        <v>0.99464954521134297</v>
      </c>
    </row>
    <row r="39" spans="1:28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  <c r="Z39" s="293">
        <f t="shared" si="29"/>
        <v>0.22136642419055769</v>
      </c>
      <c r="AA39" s="293">
        <f t="shared" si="30"/>
        <v>0.94075829383886256</v>
      </c>
      <c r="AB39" s="294">
        <f t="shared" si="31"/>
        <v>0.97413372376769158</v>
      </c>
    </row>
    <row r="40" spans="1:28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  <c r="Z40" s="293">
        <f t="shared" si="29"/>
        <v>0.30849315068493149</v>
      </c>
      <c r="AA40" s="293">
        <f t="shared" si="30"/>
        <v>0.85958254269449719</v>
      </c>
      <c r="AB40" s="294">
        <f t="shared" si="31"/>
        <v>0.98919949174078781</v>
      </c>
    </row>
    <row r="41" spans="1:28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  <c r="Z41" s="293">
        <f t="shared" si="29"/>
        <v>0.21756225425950196</v>
      </c>
      <c r="AA41" s="293">
        <f t="shared" si="30"/>
        <v>0.9109979023074618</v>
      </c>
      <c r="AB41" s="294">
        <f t="shared" si="31"/>
        <v>0.9888751545117429</v>
      </c>
    </row>
    <row r="42" spans="1:28" s="34" customFormat="1" x14ac:dyDescent="0.25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8" s="34" customFormat="1" x14ac:dyDescent="0.25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8" s="34" customFormat="1" x14ac:dyDescent="0.25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8" s="34" customFormat="1" x14ac:dyDescent="0.25">
      <c r="A45" s="175" t="s">
        <v>38</v>
      </c>
      <c r="B45" s="175"/>
      <c r="C45" s="175"/>
      <c r="D45" s="175"/>
      <c r="E45" s="175"/>
    </row>
    <row r="46" spans="1:28" s="34" customFormat="1" x14ac:dyDescent="0.25">
      <c r="A46" s="177" t="s">
        <v>108</v>
      </c>
      <c r="B46" s="175"/>
      <c r="C46" s="175"/>
      <c r="D46" s="175"/>
      <c r="E46" s="175"/>
    </row>
    <row r="47" spans="1:28" s="34" customFormat="1" x14ac:dyDescent="0.25">
      <c r="A47" s="175" t="s">
        <v>127</v>
      </c>
      <c r="B47" s="175"/>
      <c r="C47" s="175"/>
      <c r="D47" s="175"/>
      <c r="E47" s="175"/>
    </row>
    <row r="48" spans="1:28" s="34" customFormat="1" x14ac:dyDescent="0.25">
      <c r="A48" s="134" t="s">
        <v>93</v>
      </c>
      <c r="B48" s="175"/>
      <c r="C48" s="175"/>
      <c r="D48" s="175"/>
      <c r="E48" s="175"/>
    </row>
    <row r="49" spans="1:16" x14ac:dyDescent="0.25">
      <c r="A49" s="134" t="s">
        <v>145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70" t="s">
        <v>44</v>
      </c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61"/>
      <c r="R2" s="270" t="s">
        <v>44</v>
      </c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61"/>
      <c r="AD2" s="270" t="s">
        <v>44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61"/>
      <c r="AP2" s="270" t="s">
        <v>44</v>
      </c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7">
        <v>2019</v>
      </c>
      <c r="BO3" s="267"/>
      <c r="BP3" s="267"/>
      <c r="BR3" s="267">
        <v>2020</v>
      </c>
      <c r="BS3" s="267"/>
      <c r="BT3" s="267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8" t="s">
        <v>65</v>
      </c>
      <c r="AY17" s="268"/>
      <c r="AZ17" s="268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8" t="s">
        <v>62</v>
      </c>
      <c r="AY18" s="268"/>
      <c r="AZ18" s="268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8" t="s">
        <v>63</v>
      </c>
      <c r="AY19" s="268"/>
      <c r="AZ19" s="268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9" t="s">
        <v>64</v>
      </c>
      <c r="AY20" s="269"/>
      <c r="AZ20" s="269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72" t="s">
        <v>68</v>
      </c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106"/>
      <c r="Q2" s="272" t="s">
        <v>68</v>
      </c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107"/>
      <c r="AC2" s="272" t="s">
        <v>68</v>
      </c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104"/>
      <c r="AO2" s="273" t="s">
        <v>68</v>
      </c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83" t="s">
        <v>78</v>
      </c>
      <c r="BF12" s="278"/>
      <c r="BG12" s="284"/>
      <c r="BH12" s="225"/>
      <c r="BI12" s="277" t="s">
        <v>78</v>
      </c>
      <c r="BJ12" s="278"/>
      <c r="BK12" s="279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81"/>
      <c r="BF13" s="281"/>
      <c r="BG13" s="285"/>
      <c r="BH13" s="225"/>
      <c r="BI13" s="280"/>
      <c r="BJ13" s="281"/>
      <c r="BK13" s="282"/>
      <c r="BM13" s="274" t="s">
        <v>117</v>
      </c>
      <c r="BN13" s="275"/>
      <c r="BO13" s="276"/>
      <c r="BQ13" s="274" t="s">
        <v>117</v>
      </c>
      <c r="BR13" s="275"/>
      <c r="BS13" s="276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71" t="s">
        <v>52</v>
      </c>
      <c r="AL36" s="271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71"/>
      <c r="AL37" s="271"/>
      <c r="AV37" s="97"/>
      <c r="BD37" s="97"/>
      <c r="BQ37" s="20" t="s">
        <v>135</v>
      </c>
    </row>
    <row r="38" spans="1:71" x14ac:dyDescent="0.25">
      <c r="A38" s="9" t="s">
        <v>47</v>
      </c>
      <c r="AK38" s="271"/>
      <c r="AL38" s="271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6">
        <v>2015</v>
      </c>
      <c r="AX2" s="286"/>
      <c r="AY2" s="286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6">
        <v>2018</v>
      </c>
      <c r="BJ2" s="286"/>
      <c r="BK2" s="286"/>
      <c r="BL2" s="208"/>
      <c r="BM2" s="268">
        <v>2019</v>
      </c>
      <c r="BN2" s="268"/>
      <c r="BO2" s="268"/>
      <c r="BQ2" s="268">
        <v>2020</v>
      </c>
      <c r="BR2" s="268"/>
      <c r="BS2" s="268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8" thickBot="1" x14ac:dyDescent="0.3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8" thickBot="1" x14ac:dyDescent="0.3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5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2021-09-24T22:36:41Z</cp:lastPrinted>
  <dcterms:created xsi:type="dcterms:W3CDTF">2004-07-26T22:42:45Z</dcterms:created>
  <dcterms:modified xsi:type="dcterms:W3CDTF">2021-12-14T00:31:06Z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