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D81904C9-3C20-4CD0-BCD0-B8F0E3158740}" xr6:coauthVersionLast="46" xr6:coauthVersionMax="46" xr10:uidLastSave="{00000000-0000-0000-0000-000000000000}"/>
  <bookViews>
    <workbookView xWindow="-25320" yWindow="-2580" windowWidth="25440" windowHeight="15990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6" i="4" l="1"/>
  <c r="AB25" i="4"/>
  <c r="AB23" i="4" l="1"/>
  <c r="AB24" i="4"/>
  <c r="AA23" i="4"/>
  <c r="Z24" i="4"/>
  <c r="AA24" i="4"/>
  <c r="Z20" i="4" l="1"/>
  <c r="AA20" i="4"/>
  <c r="AB20" i="4"/>
  <c r="Z21" i="4"/>
  <c r="AA21" i="4"/>
  <c r="Z18" i="4" l="1"/>
  <c r="AB18" i="4"/>
  <c r="AB19" i="4"/>
  <c r="Z17" i="4" l="1"/>
  <c r="AA17" i="4"/>
  <c r="AB17" i="4"/>
  <c r="Z16" i="4" l="1"/>
  <c r="AB16" i="4"/>
  <c r="Z6" i="4" l="1"/>
  <c r="AB6" i="4"/>
  <c r="Z7" i="4"/>
  <c r="AB7" i="4"/>
  <c r="Z8" i="4"/>
  <c r="AB8" i="4"/>
  <c r="Z9" i="4"/>
  <c r="Z10" i="4"/>
  <c r="Z11" i="4"/>
  <c r="Z13" i="4"/>
  <c r="AA13" i="4"/>
  <c r="AB13" i="4"/>
  <c r="Z14" i="4"/>
  <c r="AA14" i="4"/>
  <c r="AB14" i="4"/>
  <c r="Z15" i="4"/>
  <c r="AA15" i="4"/>
  <c r="AB15" i="4"/>
  <c r="Z5" i="4"/>
  <c r="AG7" i="3"/>
  <c r="AG8" i="3"/>
  <c r="AG9" i="3"/>
  <c r="AG10" i="3"/>
  <c r="AG11" i="3"/>
  <c r="AG12" i="3"/>
  <c r="AG13" i="3"/>
  <c r="AG14" i="3"/>
  <c r="AG15" i="3"/>
  <c r="AG16" i="3"/>
  <c r="AG17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6" i="3"/>
  <c r="AE8" i="3"/>
  <c r="AE9" i="3"/>
  <c r="AE10" i="3"/>
  <c r="AE11" i="3"/>
  <c r="AE12" i="3"/>
  <c r="AE13" i="3"/>
  <c r="AE14" i="3"/>
  <c r="AE15" i="3"/>
  <c r="AE17" i="3"/>
  <c r="AE7" i="3"/>
  <c r="AE6" i="3"/>
  <c r="X6" i="4" l="1"/>
  <c r="X7" i="4"/>
  <c r="X8" i="4"/>
  <c r="X9" i="4"/>
  <c r="X10" i="4"/>
  <c r="X13" i="4"/>
  <c r="X27" i="4"/>
  <c r="X28" i="4"/>
  <c r="X29" i="4"/>
  <c r="X30" i="4"/>
  <c r="X31" i="4"/>
  <c r="X32" i="4"/>
  <c r="X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Z19" i="4" s="1"/>
  <c r="L20" i="4"/>
  <c r="L21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AA19" i="4" l="1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<sst xmlns="http://schemas.openxmlformats.org/spreadsheetml/2006/main" count="605" uniqueCount="135">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</sst>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1" t="s">
        <v>26</v>
      </c>
      <c r="AE2" s="261"/>
      <c r="AF2" s="261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2"/>
      <c r="AE3" s="262"/>
      <c r="AF3" s="262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"/>
  <sheetViews>
    <sheetView topLeftCell="A4" zoomScale="110" zoomScaleNormal="110" workbookViewId="0">
      <selection activeCell="X32" sqref="X32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3" s="151" customFormat="1" ht="14.25" x14ac:dyDescent="0.2">
      <c r="A1" s="151" t="s">
        <v>115</v>
      </c>
      <c r="C1" s="152"/>
    </row>
    <row r="2" spans="1:33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3" t="s">
        <v>129</v>
      </c>
      <c r="AF3" s="263" t="s">
        <v>130</v>
      </c>
      <c r="AG3" s="263" t="s">
        <v>131</v>
      </c>
    </row>
    <row r="4" spans="1:33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3"/>
      <c r="AF4" s="263"/>
      <c r="AG4" s="263"/>
    </row>
    <row r="5" spans="1:33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3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  <c r="AE6" s="256" t="e">
        <f>N6/M6</f>
        <v>#DIV/0!</v>
      </c>
      <c r="AF6" s="256" t="e">
        <f>U6/T6</f>
        <v>#DIV/0!</v>
      </c>
      <c r="AG6" s="256">
        <f>AB6/AA6</f>
        <v>0.15384615384615385</v>
      </c>
    </row>
    <row r="7" spans="1:33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  <c r="AE7" s="256">
        <f t="shared" ref="AE7:AE17" si="10">N7/M7</f>
        <v>0.2</v>
      </c>
      <c r="AF7" s="256">
        <f t="shared" ref="AF7:AF17" si="11">U7/T7</f>
        <v>1</v>
      </c>
      <c r="AG7" s="256">
        <f t="shared" ref="AG7:AG17" si="12">AB7/AA7</f>
        <v>0.4</v>
      </c>
    </row>
    <row r="8" spans="1:33" s="34" customFormat="1" x14ac:dyDescent="0.2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  <c r="AE8" s="256">
        <f t="shared" si="10"/>
        <v>0.15686274509803921</v>
      </c>
      <c r="AF8" s="256">
        <f t="shared" si="11"/>
        <v>1</v>
      </c>
      <c r="AG8" s="256">
        <f t="shared" si="12"/>
        <v>0.53061224489795922</v>
      </c>
    </row>
    <row r="9" spans="1:33" s="34" customFormat="1" x14ac:dyDescent="0.2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  <c r="AE9" s="256">
        <f t="shared" si="10"/>
        <v>0.15384615384615385</v>
      </c>
      <c r="AF9" s="256">
        <f t="shared" si="11"/>
        <v>1</v>
      </c>
      <c r="AG9" s="256">
        <f t="shared" si="12"/>
        <v>0.75</v>
      </c>
    </row>
    <row r="10" spans="1:33" s="34" customFormat="1" x14ac:dyDescent="0.2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  <c r="AE10" s="256">
        <f t="shared" si="10"/>
        <v>0.14285714285714285</v>
      </c>
      <c r="AF10" s="256">
        <f t="shared" si="11"/>
        <v>0.93548387096774188</v>
      </c>
      <c r="AG10" s="256">
        <f t="shared" si="12"/>
        <v>0.48333333333333334</v>
      </c>
    </row>
    <row r="11" spans="1:33" s="34" customFormat="1" x14ac:dyDescent="0.2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4">I11+K11</f>
        <v>17</v>
      </c>
      <c r="N11" s="25">
        <f t="shared" ref="N11:N12" si="15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6">P11+R11</f>
        <v>21</v>
      </c>
      <c r="U11" s="25">
        <f t="shared" ref="U11:U12" si="17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8">W11+Y11</f>
        <v>53</v>
      </c>
      <c r="AB11" s="161">
        <f t="shared" ref="AB11:AB12" si="19">X11+Z11</f>
        <v>24</v>
      </c>
      <c r="AD11" s="205">
        <f t="shared" si="9"/>
        <v>91</v>
      </c>
      <c r="AE11" s="256">
        <f t="shared" si="10"/>
        <v>0.23529411764705882</v>
      </c>
      <c r="AF11" s="256">
        <f t="shared" si="11"/>
        <v>0.8571428571428571</v>
      </c>
      <c r="AG11" s="256">
        <f t="shared" si="12"/>
        <v>0.45283018867924529</v>
      </c>
    </row>
    <row r="12" spans="1:33" s="34" customFormat="1" x14ac:dyDescent="0.2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4"/>
        <v>12</v>
      </c>
      <c r="N12" s="25">
        <f t="shared" si="15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6"/>
        <v>2</v>
      </c>
      <c r="U12" s="25">
        <f t="shared" si="17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8"/>
        <v>1</v>
      </c>
      <c r="AB12" s="161">
        <f t="shared" si="19"/>
        <v>0</v>
      </c>
      <c r="AD12" s="205">
        <f t="shared" si="9"/>
        <v>15</v>
      </c>
      <c r="AE12" s="256">
        <f t="shared" si="10"/>
        <v>8.3333333333333329E-2</v>
      </c>
      <c r="AF12" s="256">
        <f t="shared" si="11"/>
        <v>0.5</v>
      </c>
      <c r="AG12" s="256">
        <f t="shared" si="12"/>
        <v>0</v>
      </c>
    </row>
    <row r="13" spans="1:33" s="34" customFormat="1" x14ac:dyDescent="0.2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21">I13+K13</f>
        <v>11</v>
      </c>
      <c r="N13" s="25">
        <f t="shared" ref="N13:N15" si="22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3">P13+R13</f>
        <v>0</v>
      </c>
      <c r="U13" s="25">
        <f t="shared" ref="U13:U15" si="24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5">W13+Y13</f>
        <v>0</v>
      </c>
      <c r="AB13" s="161">
        <f t="shared" ref="AB13:AB15" si="26">X13+Z13</f>
        <v>0</v>
      </c>
      <c r="AD13" s="205">
        <f t="shared" si="9"/>
        <v>11</v>
      </c>
      <c r="AE13" s="256">
        <f t="shared" si="10"/>
        <v>0.18181818181818182</v>
      </c>
      <c r="AF13" s="256" t="e">
        <f t="shared" si="11"/>
        <v>#DIV/0!</v>
      </c>
      <c r="AG13" s="256" t="e">
        <f t="shared" si="12"/>
        <v>#DIV/0!</v>
      </c>
    </row>
    <row r="14" spans="1:33" s="34" customFormat="1" x14ac:dyDescent="0.2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21"/>
        <v>9</v>
      </c>
      <c r="N14" s="25">
        <f t="shared" si="22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3"/>
        <v>1</v>
      </c>
      <c r="U14" s="25">
        <f t="shared" si="24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5"/>
        <v>1</v>
      </c>
      <c r="AB14" s="161">
        <f t="shared" si="26"/>
        <v>0</v>
      </c>
      <c r="AD14" s="205">
        <f t="shared" si="9"/>
        <v>11</v>
      </c>
      <c r="AE14" s="256">
        <f t="shared" si="10"/>
        <v>0</v>
      </c>
      <c r="AF14" s="256">
        <f t="shared" si="11"/>
        <v>1</v>
      </c>
      <c r="AG14" s="256">
        <f t="shared" si="12"/>
        <v>0</v>
      </c>
    </row>
    <row r="15" spans="1:33" s="34" customFormat="1" x14ac:dyDescent="0.2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35">
        <v>6</v>
      </c>
      <c r="H15" s="235"/>
      <c r="I15" s="238">
        <v>1</v>
      </c>
      <c r="J15" s="238">
        <v>0</v>
      </c>
      <c r="K15" s="238">
        <v>4</v>
      </c>
      <c r="L15" s="238">
        <v>0</v>
      </c>
      <c r="M15" s="235">
        <f t="shared" si="21"/>
        <v>5</v>
      </c>
      <c r="N15" s="235">
        <f t="shared" si="22"/>
        <v>0</v>
      </c>
      <c r="O15" s="170"/>
      <c r="P15" s="238">
        <v>0</v>
      </c>
      <c r="Q15" s="238">
        <v>0</v>
      </c>
      <c r="R15" s="238">
        <v>1</v>
      </c>
      <c r="S15" s="238">
        <v>1</v>
      </c>
      <c r="T15" s="235">
        <f t="shared" si="23"/>
        <v>1</v>
      </c>
      <c r="U15" s="235">
        <f t="shared" si="24"/>
        <v>1</v>
      </c>
      <c r="V15" s="170"/>
      <c r="W15" s="238">
        <v>0</v>
      </c>
      <c r="X15" s="238">
        <v>0</v>
      </c>
      <c r="Y15" s="238">
        <v>25</v>
      </c>
      <c r="Z15" s="238">
        <v>5</v>
      </c>
      <c r="AA15" s="166">
        <f t="shared" si="25"/>
        <v>25</v>
      </c>
      <c r="AB15" s="166">
        <f t="shared" si="26"/>
        <v>5</v>
      </c>
      <c r="AC15" s="34" t="s">
        <v>42</v>
      </c>
      <c r="AD15" s="205">
        <f t="shared" si="9"/>
        <v>31</v>
      </c>
      <c r="AE15" s="256">
        <f t="shared" si="10"/>
        <v>0</v>
      </c>
      <c r="AF15" s="256">
        <f t="shared" si="11"/>
        <v>1</v>
      </c>
      <c r="AG15" s="256">
        <f t="shared" si="12"/>
        <v>0.2</v>
      </c>
    </row>
    <row r="16" spans="1:33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  <c r="AE16" s="256"/>
      <c r="AF16" s="256" t="e">
        <f t="shared" si="11"/>
        <v>#DIV/0!</v>
      </c>
      <c r="AG16" s="256" t="e">
        <f t="shared" si="12"/>
        <v>#DIV/0!</v>
      </c>
    </row>
    <row r="17" spans="1:33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 t="shared" ref="I17:N17" si="28">SUM(I5:I16)</f>
        <v>43</v>
      </c>
      <c r="J17" s="168">
        <f t="shared" si="28"/>
        <v>6</v>
      </c>
      <c r="K17" s="168">
        <f t="shared" si="28"/>
        <v>101</v>
      </c>
      <c r="L17" s="168">
        <f t="shared" si="28"/>
        <v>15</v>
      </c>
      <c r="M17" s="168">
        <f t="shared" si="28"/>
        <v>144</v>
      </c>
      <c r="N17" s="168">
        <f t="shared" si="28"/>
        <v>21</v>
      </c>
      <c r="O17" s="168"/>
      <c r="P17" s="168">
        <f t="shared" ref="P17:U17" si="29">SUM(P5:P16)</f>
        <v>39</v>
      </c>
      <c r="Q17" s="168">
        <f t="shared" si="29"/>
        <v>38</v>
      </c>
      <c r="R17" s="168">
        <f t="shared" si="29"/>
        <v>32</v>
      </c>
      <c r="S17" s="168">
        <f t="shared" si="29"/>
        <v>27</v>
      </c>
      <c r="T17" s="168">
        <f t="shared" si="29"/>
        <v>71</v>
      </c>
      <c r="U17" s="168">
        <f t="shared" si="29"/>
        <v>65</v>
      </c>
      <c r="V17" s="168"/>
      <c r="W17" s="168">
        <f t="shared" ref="W17:AB17" si="30">SUM(W5:W16)</f>
        <v>14</v>
      </c>
      <c r="X17" s="168">
        <f t="shared" si="30"/>
        <v>9</v>
      </c>
      <c r="Y17" s="168">
        <f t="shared" si="30"/>
        <v>211</v>
      </c>
      <c r="Z17" s="168">
        <f t="shared" si="30"/>
        <v>89</v>
      </c>
      <c r="AA17" s="168">
        <f t="shared" si="30"/>
        <v>225</v>
      </c>
      <c r="AB17" s="168">
        <f t="shared" si="30"/>
        <v>98</v>
      </c>
      <c r="AD17" s="205">
        <f t="shared" si="9"/>
        <v>440</v>
      </c>
      <c r="AE17" s="256">
        <f t="shared" si="10"/>
        <v>0.14583333333333334</v>
      </c>
      <c r="AF17" s="256">
        <f t="shared" si="11"/>
        <v>0.91549295774647887</v>
      </c>
      <c r="AG17" s="256">
        <f t="shared" si="12"/>
        <v>0.43555555555555553</v>
      </c>
    </row>
    <row r="18" spans="1:33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3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3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3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3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3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3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3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3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3" s="34" customFormat="1" x14ac:dyDescent="0.2">
      <c r="A28" s="134" t="s">
        <v>107</v>
      </c>
      <c r="B28" s="177"/>
      <c r="C28" s="177"/>
      <c r="D28" s="177"/>
      <c r="E28" s="177"/>
    </row>
    <row r="29" spans="1:33" x14ac:dyDescent="0.2">
      <c r="A29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"/>
  <sheetViews>
    <sheetView tabSelected="1" zoomScale="110" zoomScaleNormal="110" workbookViewId="0">
      <selection activeCell="Z28" sqref="Z28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121</v>
      </c>
    </row>
    <row r="2" spans="1:28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4" t="s">
        <v>19</v>
      </c>
      <c r="V2" s="264"/>
      <c r="W2" s="182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132</v>
      </c>
      <c r="AA3" s="34" t="s">
        <v>133</v>
      </c>
      <c r="AB3" s="34" t="s">
        <v>134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  <c r="Z5" s="256">
        <f>L5/K5</f>
        <v>0.22222222222222221</v>
      </c>
      <c r="AA5" s="257" t="s">
        <v>41</v>
      </c>
      <c r="AB5" s="257" t="s">
        <v>41</v>
      </c>
    </row>
    <row r="6" spans="1:28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  <c r="Z6" s="256">
        <f t="shared" ref="Z6:Z15" si="5">L6/K6</f>
        <v>0.26446280991735538</v>
      </c>
      <c r="AA6" s="257" t="s">
        <v>41</v>
      </c>
      <c r="AB6" s="256">
        <f t="shared" ref="AB6:AB15" si="6">V6/U6</f>
        <v>1</v>
      </c>
    </row>
    <row r="7" spans="1:28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  <c r="Z7" s="256">
        <f t="shared" si="5"/>
        <v>0.20763723150357996</v>
      </c>
      <c r="AA7" s="257" t="s">
        <v>41</v>
      </c>
      <c r="AB7" s="256">
        <f t="shared" si="6"/>
        <v>1</v>
      </c>
    </row>
    <row r="8" spans="1:28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  <c r="Z8" s="256">
        <f t="shared" si="5"/>
        <v>0.21276595744680851</v>
      </c>
      <c r="AA8" s="257" t="s">
        <v>41</v>
      </c>
      <c r="AB8" s="256">
        <f t="shared" si="6"/>
        <v>1</v>
      </c>
    </row>
    <row r="9" spans="1:28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  <c r="Z9" s="256">
        <f t="shared" si="5"/>
        <v>0.17142857142857143</v>
      </c>
      <c r="AA9" s="257" t="s">
        <v>41</v>
      </c>
      <c r="AB9" s="257" t="s">
        <v>41</v>
      </c>
    </row>
    <row r="10" spans="1:28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  <c r="Z10" s="256">
        <f t="shared" si="5"/>
        <v>0.22</v>
      </c>
      <c r="AA10" s="257" t="s">
        <v>41</v>
      </c>
      <c r="AB10" s="257" t="s">
        <v>41</v>
      </c>
    </row>
    <row r="11" spans="1:28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7">SUM(G5:G10)</f>
        <v>378</v>
      </c>
      <c r="H11" s="38">
        <f t="shared" si="7"/>
        <v>72</v>
      </c>
      <c r="I11" s="38">
        <f t="shared" si="7"/>
        <v>882</v>
      </c>
      <c r="J11" s="38">
        <f t="shared" si="7"/>
        <v>193</v>
      </c>
      <c r="K11" s="38">
        <f t="shared" si="7"/>
        <v>1260</v>
      </c>
      <c r="L11" s="38">
        <f t="shared" si="7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  <c r="Z11" s="256">
        <f t="shared" si="5"/>
        <v>0.21031746031746032</v>
      </c>
      <c r="AA11" s="256"/>
      <c r="AB11" s="256"/>
    </row>
    <row r="12" spans="1:28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  <c r="Z12" s="256"/>
      <c r="AA12" s="256"/>
      <c r="AB12" s="256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8">N13+P13</f>
        <v>506</v>
      </c>
      <c r="S13" s="47">
        <f t="shared" si="8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  <c r="Z13" s="256">
        <f t="shared" si="5"/>
        <v>0.21649484536082475</v>
      </c>
      <c r="AA13" s="256">
        <f t="shared" ref="AA13:AA15" si="9">S13/R13</f>
        <v>0.99604743083003955</v>
      </c>
      <c r="AB13" s="256">
        <f t="shared" si="6"/>
        <v>1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10">G14+I14</f>
        <v>780</v>
      </c>
      <c r="L14" s="38">
        <f t="shared" ref="L14:L32" si="11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8"/>
        <v>71</v>
      </c>
      <c r="S14" s="47">
        <f t="shared" si="8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  <c r="Z14" s="256">
        <f t="shared" si="5"/>
        <v>0.21153846153846154</v>
      </c>
      <c r="AA14" s="256">
        <f t="shared" si="9"/>
        <v>0.9859154929577465</v>
      </c>
      <c r="AB14" s="256">
        <f t="shared" si="6"/>
        <v>1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10"/>
        <v>1984</v>
      </c>
      <c r="L15" s="38">
        <f t="shared" si="11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8"/>
        <v>27</v>
      </c>
      <c r="S15" s="47">
        <f t="shared" si="8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  <c r="Z15" s="256">
        <f t="shared" si="5"/>
        <v>0.21673387096774194</v>
      </c>
      <c r="AA15" s="256">
        <f t="shared" si="9"/>
        <v>1</v>
      </c>
      <c r="AB15" s="256">
        <f t="shared" si="6"/>
        <v>1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973</v>
      </c>
      <c r="H16" s="38">
        <v>222</v>
      </c>
      <c r="I16" s="38">
        <v>1437</v>
      </c>
      <c r="J16" s="38">
        <v>315</v>
      </c>
      <c r="K16" s="38">
        <f t="shared" si="10"/>
        <v>2410</v>
      </c>
      <c r="L16" s="38">
        <f t="shared" si="11"/>
        <v>537</v>
      </c>
      <c r="M16" s="193"/>
      <c r="N16" s="38">
        <v>399</v>
      </c>
      <c r="O16" s="38">
        <v>396</v>
      </c>
      <c r="P16" s="38">
        <v>103</v>
      </c>
      <c r="Q16" s="38">
        <v>96</v>
      </c>
      <c r="R16" s="47">
        <f t="shared" ref="R16:R30" si="12">N16+P16</f>
        <v>502</v>
      </c>
      <c r="S16" s="47">
        <f t="shared" si="8"/>
        <v>492</v>
      </c>
      <c r="T16" s="33"/>
      <c r="U16" s="38">
        <v>1</v>
      </c>
      <c r="V16" s="38">
        <v>1</v>
      </c>
      <c r="W16" s="33"/>
      <c r="X16" s="221">
        <f t="shared" si="4"/>
        <v>2913</v>
      </c>
      <c r="Z16" s="256">
        <f t="shared" ref="Z16" si="13">L16/K16</f>
        <v>0.22282157676348549</v>
      </c>
      <c r="AA16" s="256">
        <f t="shared" ref="AA16" si="14">S16/R16</f>
        <v>0.98007968127490042</v>
      </c>
      <c r="AB16" s="256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322</v>
      </c>
      <c r="H17" s="38">
        <v>70</v>
      </c>
      <c r="I17" s="38">
        <v>645</v>
      </c>
      <c r="J17" s="38">
        <v>161</v>
      </c>
      <c r="K17" s="38">
        <f t="shared" si="10"/>
        <v>967</v>
      </c>
      <c r="L17" s="38">
        <f t="shared" si="11"/>
        <v>231</v>
      </c>
      <c r="M17" s="185"/>
      <c r="N17" s="38">
        <v>156</v>
      </c>
      <c r="O17" s="38">
        <v>153</v>
      </c>
      <c r="P17" s="38">
        <v>213</v>
      </c>
      <c r="Q17" s="38">
        <v>207</v>
      </c>
      <c r="R17" s="47">
        <f t="shared" si="12"/>
        <v>369</v>
      </c>
      <c r="S17" s="47">
        <f t="shared" si="8"/>
        <v>360</v>
      </c>
      <c r="T17" s="38"/>
      <c r="U17" s="38">
        <v>4</v>
      </c>
      <c r="V17" s="38">
        <v>4</v>
      </c>
      <c r="W17" s="33"/>
      <c r="X17" s="221">
        <f t="shared" si="4"/>
        <v>1340</v>
      </c>
      <c r="Z17" s="256">
        <f t="shared" ref="Z17" si="16">L17/K17</f>
        <v>0.23888314374353672</v>
      </c>
      <c r="AA17" s="256">
        <f t="shared" ref="AA17" si="17">S17/R17</f>
        <v>0.97560975609756095</v>
      </c>
      <c r="AB17" s="258">
        <f t="shared" si="15"/>
        <v>1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136</v>
      </c>
      <c r="H18" s="38">
        <v>17</v>
      </c>
      <c r="I18" s="38">
        <v>604</v>
      </c>
      <c r="J18" s="38">
        <v>138</v>
      </c>
      <c r="K18" s="38">
        <f t="shared" si="10"/>
        <v>740</v>
      </c>
      <c r="L18" s="38">
        <f t="shared" si="11"/>
        <v>155</v>
      </c>
      <c r="M18" s="185"/>
      <c r="N18" s="38">
        <v>89</v>
      </c>
      <c r="O18" s="38">
        <v>85</v>
      </c>
      <c r="P18" s="38">
        <v>106</v>
      </c>
      <c r="Q18" s="38">
        <v>101</v>
      </c>
      <c r="R18" s="47">
        <f t="shared" si="12"/>
        <v>195</v>
      </c>
      <c r="S18" s="47">
        <f t="shared" si="8"/>
        <v>186</v>
      </c>
      <c r="T18" s="38"/>
      <c r="U18" s="38">
        <v>9</v>
      </c>
      <c r="V18" s="38">
        <v>8</v>
      </c>
      <c r="W18" s="33"/>
      <c r="X18" s="221">
        <f t="shared" si="4"/>
        <v>944</v>
      </c>
      <c r="Z18" s="256">
        <f t="shared" ref="Z18:Z19" si="18">L18/K18</f>
        <v>0.20945945945945946</v>
      </c>
      <c r="AA18" s="256">
        <f t="shared" ref="AA18:AA19" si="19">S18/R18</f>
        <v>0.9538461538461539</v>
      </c>
      <c r="AB18" s="258">
        <f t="shared" ref="AB18:AB19" si="20">V18/U18</f>
        <v>0.88888888888888884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19</v>
      </c>
      <c r="H19" s="38">
        <v>3</v>
      </c>
      <c r="I19" s="38">
        <v>60</v>
      </c>
      <c r="J19" s="38">
        <v>8</v>
      </c>
      <c r="K19" s="38">
        <f t="shared" si="10"/>
        <v>79</v>
      </c>
      <c r="L19" s="38">
        <f t="shared" si="11"/>
        <v>11</v>
      </c>
      <c r="M19" s="185"/>
      <c r="N19" s="38">
        <v>54</v>
      </c>
      <c r="O19" s="38">
        <v>50</v>
      </c>
      <c r="P19" s="38">
        <v>112</v>
      </c>
      <c r="Q19" s="38">
        <v>102</v>
      </c>
      <c r="R19" s="38">
        <f t="shared" si="12"/>
        <v>166</v>
      </c>
      <c r="S19" s="47">
        <f t="shared" si="8"/>
        <v>152</v>
      </c>
      <c r="T19" s="38"/>
      <c r="U19" s="38">
        <v>5</v>
      </c>
      <c r="V19" s="38">
        <v>5</v>
      </c>
      <c r="W19" s="33"/>
      <c r="X19" s="221">
        <f t="shared" si="4"/>
        <v>250</v>
      </c>
      <c r="Z19" s="256">
        <f t="shared" si="18"/>
        <v>0.13924050632911392</v>
      </c>
      <c r="AA19" s="256">
        <f t="shared" si="19"/>
        <v>0.91566265060240959</v>
      </c>
      <c r="AB19" s="258">
        <f t="shared" si="20"/>
        <v>1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3</v>
      </c>
      <c r="H20" s="38">
        <v>0</v>
      </c>
      <c r="I20" s="38">
        <v>23</v>
      </c>
      <c r="J20" s="38">
        <v>2</v>
      </c>
      <c r="K20" s="38">
        <f t="shared" si="10"/>
        <v>26</v>
      </c>
      <c r="L20" s="38">
        <f t="shared" si="11"/>
        <v>2</v>
      </c>
      <c r="M20" s="185"/>
      <c r="N20" s="38">
        <v>64</v>
      </c>
      <c r="O20" s="38">
        <v>63</v>
      </c>
      <c r="P20" s="38">
        <v>241</v>
      </c>
      <c r="Q20" s="38">
        <v>236</v>
      </c>
      <c r="R20" s="38">
        <f t="shared" si="12"/>
        <v>305</v>
      </c>
      <c r="S20" s="47">
        <f t="shared" si="8"/>
        <v>299</v>
      </c>
      <c r="T20" s="38"/>
      <c r="U20" s="38">
        <v>16</v>
      </c>
      <c r="V20" s="38">
        <v>15</v>
      </c>
      <c r="W20" s="33"/>
      <c r="X20" s="221">
        <f t="shared" si="4"/>
        <v>347</v>
      </c>
      <c r="Z20" s="256">
        <f t="shared" ref="Z20:Z21" si="21">L20/K20</f>
        <v>7.6923076923076927E-2</v>
      </c>
      <c r="AA20" s="256">
        <f t="shared" ref="AA20:AA21" si="22">S20/R20</f>
        <v>0.98032786885245904</v>
      </c>
      <c r="AB20" s="258">
        <f t="shared" ref="AB20:AB26" si="23">V20/U20</f>
        <v>0.9375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1</v>
      </c>
      <c r="H21" s="38">
        <v>0</v>
      </c>
      <c r="I21" s="38">
        <v>18</v>
      </c>
      <c r="J21" s="38">
        <v>2</v>
      </c>
      <c r="K21" s="38">
        <f t="shared" si="10"/>
        <v>19</v>
      </c>
      <c r="L21" s="38">
        <f t="shared" si="11"/>
        <v>2</v>
      </c>
      <c r="M21" s="185"/>
      <c r="N21" s="38">
        <v>9</v>
      </c>
      <c r="O21" s="38">
        <v>9</v>
      </c>
      <c r="P21" s="38">
        <v>177</v>
      </c>
      <c r="Q21" s="38">
        <v>174</v>
      </c>
      <c r="R21" s="38">
        <f t="shared" si="12"/>
        <v>186</v>
      </c>
      <c r="S21" s="47">
        <f t="shared" si="8"/>
        <v>183</v>
      </c>
      <c r="T21" s="38"/>
      <c r="U21" s="38">
        <v>0</v>
      </c>
      <c r="V21" s="38">
        <v>0</v>
      </c>
      <c r="W21" s="33"/>
      <c r="X21" s="221">
        <f t="shared" si="4"/>
        <v>205</v>
      </c>
      <c r="Z21" s="256">
        <f t="shared" si="21"/>
        <v>0.10526315789473684</v>
      </c>
      <c r="AA21" s="256">
        <f t="shared" si="22"/>
        <v>0.9838709677419355</v>
      </c>
      <c r="AB21" s="257" t="s">
        <v>41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59" t="s">
        <v>41</v>
      </c>
      <c r="H22" s="259" t="s">
        <v>41</v>
      </c>
      <c r="I22" s="259" t="s">
        <v>41</v>
      </c>
      <c r="J22" s="259" t="s">
        <v>41</v>
      </c>
      <c r="K22" s="38">
        <v>0</v>
      </c>
      <c r="L22" s="38">
        <v>0</v>
      </c>
      <c r="M22" s="185"/>
      <c r="N22" s="259" t="s">
        <v>41</v>
      </c>
      <c r="O22" s="259" t="s">
        <v>41</v>
      </c>
      <c r="P22" s="259" t="s">
        <v>41</v>
      </c>
      <c r="Q22" s="259" t="s">
        <v>41</v>
      </c>
      <c r="R22" s="38">
        <v>0</v>
      </c>
      <c r="S22" s="47">
        <v>0</v>
      </c>
      <c r="T22" s="38"/>
      <c r="U22" s="259" t="s">
        <v>41</v>
      </c>
      <c r="V22" s="259" t="s">
        <v>41</v>
      </c>
      <c r="W22" s="33"/>
      <c r="X22" s="221">
        <v>0</v>
      </c>
      <c r="Z22" s="257" t="s">
        <v>41</v>
      </c>
      <c r="AA22" s="257" t="s">
        <v>41</v>
      </c>
      <c r="AB22" s="257" t="s">
        <v>41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0</v>
      </c>
      <c r="J23" s="38">
        <v>0</v>
      </c>
      <c r="K23" s="38">
        <f t="shared" si="10"/>
        <v>0</v>
      </c>
      <c r="L23" s="38">
        <f t="shared" si="11"/>
        <v>0</v>
      </c>
      <c r="M23" s="185"/>
      <c r="N23" s="38">
        <v>1</v>
      </c>
      <c r="O23" s="38">
        <v>1</v>
      </c>
      <c r="P23" s="38">
        <v>3</v>
      </c>
      <c r="Q23" s="38">
        <v>3</v>
      </c>
      <c r="R23" s="38">
        <f t="shared" si="12"/>
        <v>4</v>
      </c>
      <c r="S23" s="47">
        <f t="shared" si="8"/>
        <v>4</v>
      </c>
      <c r="T23" s="38"/>
      <c r="U23" s="38">
        <v>25</v>
      </c>
      <c r="V23" s="38">
        <v>24</v>
      </c>
      <c r="W23" s="33"/>
      <c r="X23" s="221">
        <f t="shared" si="4"/>
        <v>29</v>
      </c>
      <c r="Z23" s="257" t="s">
        <v>41</v>
      </c>
      <c r="AA23" s="256">
        <f t="shared" ref="AA23:AA24" si="24">S23/R23</f>
        <v>1</v>
      </c>
      <c r="AB23" s="258">
        <f t="shared" si="23"/>
        <v>0.96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1</v>
      </c>
      <c r="J24" s="38">
        <v>0</v>
      </c>
      <c r="K24" s="38">
        <f t="shared" si="10"/>
        <v>1</v>
      </c>
      <c r="L24" s="38">
        <f t="shared" si="11"/>
        <v>0</v>
      </c>
      <c r="M24" s="185"/>
      <c r="N24" s="38">
        <v>1</v>
      </c>
      <c r="O24" s="38">
        <v>1</v>
      </c>
      <c r="P24" s="38">
        <v>1</v>
      </c>
      <c r="Q24" s="38">
        <v>1</v>
      </c>
      <c r="R24" s="38">
        <f t="shared" si="12"/>
        <v>2</v>
      </c>
      <c r="S24" s="38">
        <f t="shared" ref="S24:S29" si="25">O24+Q24</f>
        <v>2</v>
      </c>
      <c r="T24" s="38"/>
      <c r="U24" s="38">
        <v>90</v>
      </c>
      <c r="V24" s="38">
        <v>86</v>
      </c>
      <c r="W24" s="33"/>
      <c r="X24" s="221">
        <f t="shared" si="4"/>
        <v>93</v>
      </c>
      <c r="Z24" s="256">
        <f t="shared" ref="Z24" si="26">L24/K24</f>
        <v>0</v>
      </c>
      <c r="AA24" s="256">
        <f t="shared" si="24"/>
        <v>1</v>
      </c>
      <c r="AB24" s="258">
        <f t="shared" si="23"/>
        <v>0.9555555555555556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10"/>
        <v>0</v>
      </c>
      <c r="L25" s="38">
        <f t="shared" si="11"/>
        <v>0</v>
      </c>
      <c r="M25" s="185"/>
      <c r="N25" s="38">
        <v>0</v>
      </c>
      <c r="O25" s="38">
        <v>0</v>
      </c>
      <c r="P25" s="38">
        <v>0</v>
      </c>
      <c r="Q25" s="38">
        <v>0</v>
      </c>
      <c r="R25" s="38">
        <f t="shared" si="12"/>
        <v>0</v>
      </c>
      <c r="S25" s="38">
        <f t="shared" si="25"/>
        <v>0</v>
      </c>
      <c r="T25" s="38"/>
      <c r="U25" s="38">
        <v>172</v>
      </c>
      <c r="V25" s="38">
        <v>160</v>
      </c>
      <c r="W25" s="33"/>
      <c r="X25" s="221">
        <f t="shared" si="4"/>
        <v>172</v>
      </c>
      <c r="AB25" s="258">
        <f t="shared" si="23"/>
        <v>0.93023255813953487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>
        <v>0</v>
      </c>
      <c r="H26" s="38">
        <v>0</v>
      </c>
      <c r="I26" s="38">
        <v>0</v>
      </c>
      <c r="J26" s="38">
        <v>0</v>
      </c>
      <c r="K26" s="38">
        <f t="shared" si="10"/>
        <v>0</v>
      </c>
      <c r="L26" s="38">
        <f t="shared" si="11"/>
        <v>0</v>
      </c>
      <c r="M26" s="193"/>
      <c r="N26" s="38">
        <v>0</v>
      </c>
      <c r="O26" s="38">
        <v>0</v>
      </c>
      <c r="P26" s="38">
        <v>0</v>
      </c>
      <c r="Q26" s="38">
        <v>0</v>
      </c>
      <c r="R26" s="38">
        <f t="shared" si="12"/>
        <v>0</v>
      </c>
      <c r="S26" s="38">
        <f t="shared" si="25"/>
        <v>0</v>
      </c>
      <c r="T26" s="33"/>
      <c r="U26" s="38">
        <v>126</v>
      </c>
      <c r="V26" s="38">
        <v>118</v>
      </c>
      <c r="W26" s="33"/>
      <c r="X26" s="221">
        <f t="shared" si="4"/>
        <v>126</v>
      </c>
      <c r="AB26" s="258">
        <f t="shared" si="23"/>
        <v>0.93650793650793651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0"/>
        <v>0</v>
      </c>
      <c r="L27" s="38">
        <f t="shared" si="11"/>
        <v>0</v>
      </c>
      <c r="M27" s="193"/>
      <c r="N27" s="38"/>
      <c r="O27" s="38"/>
      <c r="P27" s="38"/>
      <c r="Q27" s="38"/>
      <c r="R27" s="38">
        <f t="shared" si="12"/>
        <v>0</v>
      </c>
      <c r="S27" s="38">
        <f t="shared" si="25"/>
        <v>0</v>
      </c>
      <c r="T27" s="33"/>
      <c r="U27" s="38"/>
      <c r="V27" s="38"/>
      <c r="W27" s="33"/>
      <c r="X27" s="221">
        <f t="shared" si="4"/>
        <v>0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3"/>
      <c r="N28" s="38"/>
      <c r="O28" s="38"/>
      <c r="P28" s="38"/>
      <c r="Q28" s="38"/>
      <c r="R28" s="38">
        <f t="shared" si="12"/>
        <v>0</v>
      </c>
      <c r="S28" s="38">
        <f t="shared" si="25"/>
        <v>0</v>
      </c>
      <c r="T28" s="33"/>
      <c r="U28" s="38"/>
      <c r="V28" s="38"/>
      <c r="W28" s="33"/>
      <c r="X28" s="221">
        <f t="shared" si="4"/>
        <v>0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3"/>
      <c r="N29" s="38"/>
      <c r="O29" s="38"/>
      <c r="P29" s="38"/>
      <c r="Q29" s="38"/>
      <c r="R29" s="38">
        <f t="shared" si="12"/>
        <v>0</v>
      </c>
      <c r="S29" s="38">
        <f t="shared" si="25"/>
        <v>0</v>
      </c>
      <c r="T29" s="33"/>
      <c r="U29" s="38"/>
      <c r="V29" s="38"/>
      <c r="W29" s="33"/>
      <c r="X29" s="221">
        <f t="shared" si="4"/>
        <v>0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3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206"/>
      <c r="X30" s="221">
        <f t="shared" si="4"/>
        <v>0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21">
        <f t="shared" si="4"/>
        <v>0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1">
        <f t="shared" si="4"/>
        <v>0</v>
      </c>
    </row>
    <row r="33" spans="1:23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27">SUM(G13:G32)</f>
        <v>3177</v>
      </c>
      <c r="H33" s="38">
        <f t="shared" si="27"/>
        <v>679</v>
      </c>
      <c r="I33" s="38">
        <f t="shared" si="27"/>
        <v>3926</v>
      </c>
      <c r="J33" s="38">
        <f t="shared" si="27"/>
        <v>875</v>
      </c>
      <c r="K33" s="47">
        <f t="shared" si="27"/>
        <v>7103</v>
      </c>
      <c r="L33" s="47">
        <f t="shared" si="27"/>
        <v>1554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28">G11+G33</f>
        <v>3555</v>
      </c>
      <c r="H34" s="173">
        <f t="shared" si="28"/>
        <v>751</v>
      </c>
      <c r="I34" s="173">
        <f t="shared" si="28"/>
        <v>4808</v>
      </c>
      <c r="J34" s="173">
        <f t="shared" si="28"/>
        <v>1068</v>
      </c>
      <c r="K34" s="173">
        <f t="shared" si="28"/>
        <v>8363</v>
      </c>
      <c r="L34" s="173">
        <f t="shared" si="28"/>
        <v>1819</v>
      </c>
      <c r="M34" s="196"/>
      <c r="N34" s="173">
        <f t="shared" ref="N34:S34" si="29">SUM(N5:N33)</f>
        <v>1375</v>
      </c>
      <c r="O34" s="173">
        <f t="shared" si="29"/>
        <v>1357</v>
      </c>
      <c r="P34" s="173">
        <f t="shared" si="29"/>
        <v>959</v>
      </c>
      <c r="Q34" s="173">
        <f t="shared" si="29"/>
        <v>922</v>
      </c>
      <c r="R34" s="173">
        <f t="shared" si="29"/>
        <v>2333</v>
      </c>
      <c r="S34" s="173">
        <f t="shared" si="29"/>
        <v>2279</v>
      </c>
      <c r="T34" s="196"/>
      <c r="U34" s="173">
        <f>SUM(U5:U33)</f>
        <v>459</v>
      </c>
      <c r="V34" s="173">
        <f>SUM(V5:V33)</f>
        <v>432</v>
      </c>
      <c r="W34" s="174"/>
    </row>
    <row r="35" spans="1:23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3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3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3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3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3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3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3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3" s="34" customFormat="1" x14ac:dyDescent="0.2">
      <c r="A44" s="178" t="s">
        <v>38</v>
      </c>
      <c r="B44" s="178"/>
      <c r="C44" s="178"/>
      <c r="D44" s="178"/>
      <c r="E44" s="178"/>
    </row>
    <row r="45" spans="1:23" s="34" customFormat="1" x14ac:dyDescent="0.2">
      <c r="A45" s="180" t="s">
        <v>108</v>
      </c>
      <c r="B45" s="178"/>
      <c r="C45" s="178"/>
      <c r="D45" s="178"/>
      <c r="E45" s="178"/>
    </row>
    <row r="46" spans="1:23" s="34" customFormat="1" x14ac:dyDescent="0.2">
      <c r="A46" s="178" t="s">
        <v>119</v>
      </c>
      <c r="B46" s="178"/>
      <c r="C46" s="178"/>
      <c r="D46" s="178"/>
      <c r="E46" s="178"/>
    </row>
    <row r="47" spans="1:23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65" t="s">
        <v>44</v>
      </c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61"/>
      <c r="R2" s="265" t="s">
        <v>44</v>
      </c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61"/>
      <c r="AD2" s="265" t="s">
        <v>44</v>
      </c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61"/>
      <c r="AP2" s="265" t="s">
        <v>44</v>
      </c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6">
        <v>2019</v>
      </c>
      <c r="BO3" s="266"/>
      <c r="BP3" s="266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7" t="s">
        <v>65</v>
      </c>
      <c r="AY17" s="267"/>
      <c r="AZ17" s="267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7" t="s">
        <v>62</v>
      </c>
      <c r="AY18" s="267"/>
      <c r="AZ18" s="267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7" t="s">
        <v>63</v>
      </c>
      <c r="AY19" s="267"/>
      <c r="AZ19" s="267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8" t="s">
        <v>64</v>
      </c>
      <c r="AY20" s="268"/>
      <c r="AZ20" s="268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AX17:AZ17"/>
    <mergeCell ref="AX18:AZ18"/>
    <mergeCell ref="AX19:AZ19"/>
    <mergeCell ref="AX20:AZ20"/>
    <mergeCell ref="F2:P2"/>
    <mergeCell ref="R2:AB2"/>
    <mergeCell ref="AD2:AN2"/>
    <mergeCell ref="AP2:AZ2"/>
    <mergeCell ref="BN3:BP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BB1" workbookViewId="0">
      <selection activeCell="BQ10" sqref="BQ10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82" t="s">
        <v>68</v>
      </c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106"/>
      <c r="Q2" s="282" t="s">
        <v>68</v>
      </c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107"/>
      <c r="AC2" s="282" t="s">
        <v>68</v>
      </c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104"/>
      <c r="AO2" s="283" t="s">
        <v>68</v>
      </c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260">
        <v>2019</v>
      </c>
      <c r="BO3" s="247"/>
      <c r="BR3" s="13">
        <v>2020</v>
      </c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44">
        <v>1</v>
      </c>
      <c r="BM7" s="241">
        <v>201</v>
      </c>
      <c r="BN7" s="242" t="s">
        <v>70</v>
      </c>
      <c r="BO7" s="24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44">
        <v>1</v>
      </c>
      <c r="BM8" s="249">
        <v>1089</v>
      </c>
      <c r="BN8" s="242" t="s">
        <v>70</v>
      </c>
      <c r="BO8" s="250">
        <v>4</v>
      </c>
      <c r="BR8" s="240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44">
        <v>2</v>
      </c>
      <c r="BM9" s="249">
        <v>2718</v>
      </c>
      <c r="BN9" s="242" t="s">
        <v>70</v>
      </c>
      <c r="BO9" s="250">
        <v>5</v>
      </c>
      <c r="BR9" s="240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44">
        <v>3</v>
      </c>
      <c r="BM10" s="249">
        <v>3625</v>
      </c>
      <c r="BN10" s="242" t="s">
        <v>70</v>
      </c>
      <c r="BO10" s="250">
        <v>5</v>
      </c>
      <c r="BR10" s="240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44">
        <v>7</v>
      </c>
      <c r="BM11" s="249">
        <v>4160</v>
      </c>
      <c r="BN11" s="242" t="s">
        <v>70</v>
      </c>
      <c r="BO11" s="250">
        <v>5</v>
      </c>
      <c r="BR11" s="240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8" t="s">
        <v>78</v>
      </c>
      <c r="BF12" s="273"/>
      <c r="BG12" s="279"/>
      <c r="BH12" s="239"/>
      <c r="BI12" s="272" t="s">
        <v>78</v>
      </c>
      <c r="BJ12" s="273"/>
      <c r="BK12" s="274"/>
      <c r="BM12" s="243" t="s">
        <v>126</v>
      </c>
      <c r="BN12" s="242" t="s">
        <v>70</v>
      </c>
      <c r="BO12" s="251">
        <v>7</v>
      </c>
      <c r="BR12" s="240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6"/>
      <c r="BF13" s="276"/>
      <c r="BG13" s="280"/>
      <c r="BH13" s="239"/>
      <c r="BI13" s="275"/>
      <c r="BJ13" s="276"/>
      <c r="BK13" s="277"/>
      <c r="BM13" s="269" t="s">
        <v>127</v>
      </c>
      <c r="BN13" s="270"/>
      <c r="BO13" s="271"/>
      <c r="BR13" s="240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44">
        <v>29</v>
      </c>
      <c r="BM14" s="249">
        <v>88</v>
      </c>
      <c r="BN14" s="242" t="s">
        <v>70</v>
      </c>
      <c r="BO14" s="250">
        <v>7</v>
      </c>
      <c r="BR14" s="240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45">
        <v>1047</v>
      </c>
      <c r="BJ15" s="5">
        <v>61</v>
      </c>
      <c r="BK15" s="244">
        <v>37</v>
      </c>
      <c r="BM15" s="249">
        <v>274</v>
      </c>
      <c r="BN15" s="242" t="s">
        <v>70</v>
      </c>
      <c r="BO15" s="250">
        <v>8</v>
      </c>
      <c r="BQ15" s="231"/>
      <c r="BR15" s="240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45">
        <v>2658</v>
      </c>
      <c r="BJ16" s="5">
        <v>134</v>
      </c>
      <c r="BK16" s="244">
        <v>46</v>
      </c>
      <c r="BM16" s="249">
        <v>340</v>
      </c>
      <c r="BN16" s="252">
        <v>16</v>
      </c>
      <c r="BO16" s="250">
        <v>8</v>
      </c>
      <c r="BR16" s="240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45">
        <v>4472</v>
      </c>
      <c r="BJ17" s="5">
        <v>196</v>
      </c>
      <c r="BK17" s="244">
        <v>50</v>
      </c>
      <c r="BM17" s="249">
        <v>890</v>
      </c>
      <c r="BN17" s="252">
        <v>47</v>
      </c>
      <c r="BO17" s="250">
        <v>13</v>
      </c>
      <c r="BR17" s="240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45">
        <v>6033</v>
      </c>
      <c r="BJ18" s="5">
        <v>252</v>
      </c>
      <c r="BK18" s="244">
        <v>51</v>
      </c>
      <c r="BM18" s="249">
        <v>1240</v>
      </c>
      <c r="BN18" s="252">
        <v>115</v>
      </c>
      <c r="BO18" s="250">
        <v>14</v>
      </c>
      <c r="BR18" s="240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45">
        <v>6815</v>
      </c>
      <c r="BJ19" s="5">
        <v>483</v>
      </c>
      <c r="BK19" s="244">
        <v>150</v>
      </c>
      <c r="BM19" s="249">
        <v>1373</v>
      </c>
      <c r="BN19" s="252">
        <v>242</v>
      </c>
      <c r="BO19" s="250">
        <v>14</v>
      </c>
      <c r="BR19" s="240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45">
        <v>7163</v>
      </c>
      <c r="BJ20" s="5">
        <v>615</v>
      </c>
      <c r="BK20" s="244">
        <v>331</v>
      </c>
      <c r="BM20" s="249">
        <v>1540</v>
      </c>
      <c r="BN20" s="252">
        <v>341</v>
      </c>
      <c r="BO20" s="250">
        <v>15</v>
      </c>
      <c r="BR20" s="240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45">
        <v>7268</v>
      </c>
      <c r="BJ21" s="5">
        <v>652</v>
      </c>
      <c r="BK21" s="244">
        <v>530</v>
      </c>
      <c r="BM21" s="249">
        <v>1551</v>
      </c>
      <c r="BN21" s="252">
        <v>502</v>
      </c>
      <c r="BO21" s="250">
        <v>20</v>
      </c>
      <c r="BR21" s="240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44">
        <v>583</v>
      </c>
      <c r="BM22" s="249">
        <v>1577</v>
      </c>
      <c r="BN22" s="252">
        <v>624</v>
      </c>
      <c r="BO22" s="250">
        <v>20</v>
      </c>
      <c r="BR22" s="240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45">
        <v>7296</v>
      </c>
      <c r="BJ23" s="5">
        <v>745</v>
      </c>
      <c r="BK23" s="244">
        <v>847</v>
      </c>
      <c r="BM23" s="253" t="s">
        <v>128</v>
      </c>
      <c r="BN23" s="252">
        <v>649</v>
      </c>
      <c r="BO23" s="250">
        <v>47</v>
      </c>
      <c r="BR23" s="240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45">
        <v>7303</v>
      </c>
      <c r="BJ24" s="3"/>
      <c r="BK24" s="244">
        <v>940</v>
      </c>
      <c r="BM24" s="254"/>
      <c r="BN24" s="254"/>
      <c r="BO24" s="250">
        <v>56</v>
      </c>
      <c r="BR24" s="240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45">
        <v>7304</v>
      </c>
      <c r="BJ25" s="3"/>
      <c r="BK25" s="244">
        <v>964</v>
      </c>
      <c r="BM25" s="254"/>
      <c r="BN25" s="254"/>
      <c r="BO25" s="250">
        <v>64</v>
      </c>
      <c r="BR25" s="240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45">
        <v>7305</v>
      </c>
      <c r="BJ26" s="3"/>
      <c r="BK26" s="244">
        <v>1119</v>
      </c>
      <c r="BM26" s="254"/>
      <c r="BN26" s="254"/>
      <c r="BO26" s="250">
        <v>74</v>
      </c>
      <c r="BR26" s="240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44">
        <v>1665</v>
      </c>
      <c r="BM27" s="254"/>
      <c r="BN27" s="254"/>
      <c r="BO27" s="250">
        <v>123</v>
      </c>
      <c r="BR27" s="240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44">
        <v>1810</v>
      </c>
      <c r="BM28" s="254"/>
      <c r="BN28" s="254"/>
      <c r="BO28" s="250">
        <v>194</v>
      </c>
      <c r="BR28" s="240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44">
        <v>1833</v>
      </c>
      <c r="BM29" s="254"/>
      <c r="BN29" s="254"/>
      <c r="BO29" s="250">
        <v>319</v>
      </c>
      <c r="BR29" s="240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44">
        <v>1850</v>
      </c>
      <c r="BM30" s="254"/>
      <c r="BN30" s="254"/>
      <c r="BO30" s="250">
        <v>342</v>
      </c>
      <c r="BR30" s="240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44">
        <v>1852</v>
      </c>
      <c r="BM31" s="254"/>
      <c r="BN31" s="254"/>
      <c r="BO31" s="250">
        <v>364</v>
      </c>
      <c r="BR31" s="240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44">
        <v>1873</v>
      </c>
      <c r="BM32" s="254"/>
      <c r="BN32" s="254"/>
      <c r="BO32" s="250">
        <v>378</v>
      </c>
      <c r="BR32" s="240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46">
        <v>1897</v>
      </c>
      <c r="BM33" s="87">
        <v>6064</v>
      </c>
      <c r="BN33" s="54">
        <v>649</v>
      </c>
      <c r="BO33" s="255">
        <v>386</v>
      </c>
      <c r="BR33" s="240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81" t="s">
        <v>52</v>
      </c>
      <c r="AL36" s="281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81"/>
      <c r="AL37" s="281"/>
      <c r="AV37" s="97"/>
      <c r="BD37" s="97"/>
    </row>
    <row r="38" spans="1:70" x14ac:dyDescent="0.2">
      <c r="A38" s="9" t="s">
        <v>47</v>
      </c>
      <c r="AK38" s="281"/>
      <c r="AL38" s="281"/>
      <c r="AV38" s="97"/>
      <c r="BD38" s="97"/>
    </row>
  </sheetData>
  <mergeCells count="8"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4">
        <v>2015</v>
      </c>
      <c r="AX2" s="284"/>
      <c r="AY2" s="284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4">
        <v>2018</v>
      </c>
      <c r="BJ2" s="284"/>
      <c r="BK2" s="284"/>
      <c r="BL2" s="219"/>
      <c r="BM2" s="267">
        <v>2019</v>
      </c>
      <c r="BN2" s="267"/>
      <c r="BO2" s="267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2021-01-28T21:40:00Z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